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пр.1 ББХ" sheetId="8" r:id="rId1"/>
    <sheet name="пр.4 Б урен-Бай-Хаак" sheetId="4" r:id="rId2"/>
    <sheet name="пр.8 Б урен-Бай-Хаак" sheetId="5" r:id="rId3"/>
    <sheet name="пр.10 Брен-Бай-Хаак (2)" sheetId="7" r:id="rId4"/>
  </sheets>
  <calcPr calcId="125725"/>
</workbook>
</file>

<file path=xl/calcChain.xml><?xml version="1.0" encoding="utf-8"?>
<calcChain xmlns="http://schemas.openxmlformats.org/spreadsheetml/2006/main">
  <c r="L88" i="7"/>
  <c r="J88"/>
  <c r="L87"/>
  <c r="K87"/>
  <c r="J87"/>
  <c r="I87"/>
  <c r="H87"/>
  <c r="J86"/>
  <c r="L86" s="1"/>
  <c r="K85"/>
  <c r="K84" s="1"/>
  <c r="I85"/>
  <c r="I84" s="1"/>
  <c r="H85"/>
  <c r="H84"/>
  <c r="L83"/>
  <c r="K82"/>
  <c r="J82"/>
  <c r="J81" s="1"/>
  <c r="I82"/>
  <c r="H82"/>
  <c r="H81" s="1"/>
  <c r="K81"/>
  <c r="L81" s="1"/>
  <c r="I81"/>
  <c r="L80"/>
  <c r="K79"/>
  <c r="L79" s="1"/>
  <c r="J79"/>
  <c r="I79"/>
  <c r="I78" s="1"/>
  <c r="H79"/>
  <c r="J78"/>
  <c r="H78"/>
  <c r="L77"/>
  <c r="L76"/>
  <c r="K76"/>
  <c r="J76"/>
  <c r="J75" s="1"/>
  <c r="I76"/>
  <c r="H76"/>
  <c r="H75" s="1"/>
  <c r="K75"/>
  <c r="L75" s="1"/>
  <c r="I75"/>
  <c r="L74"/>
  <c r="J74"/>
  <c r="L73"/>
  <c r="K73"/>
  <c r="J73"/>
  <c r="J70" s="1"/>
  <c r="I73"/>
  <c r="H73"/>
  <c r="H70" s="1"/>
  <c r="L72"/>
  <c r="K71"/>
  <c r="J71"/>
  <c r="L71" s="1"/>
  <c r="I71"/>
  <c r="H71"/>
  <c r="K70"/>
  <c r="L70" s="1"/>
  <c r="I70"/>
  <c r="L69"/>
  <c r="J69"/>
  <c r="K68"/>
  <c r="J68"/>
  <c r="J67" s="1"/>
  <c r="I68"/>
  <c r="H68"/>
  <c r="H67" s="1"/>
  <c r="K67"/>
  <c r="I67"/>
  <c r="L66"/>
  <c r="J66"/>
  <c r="K65"/>
  <c r="J65"/>
  <c r="J64" s="1"/>
  <c r="I65"/>
  <c r="H65"/>
  <c r="H64" s="1"/>
  <c r="K64"/>
  <c r="I64"/>
  <c r="L63"/>
  <c r="J63"/>
  <c r="J62"/>
  <c r="L62" s="1"/>
  <c r="L61"/>
  <c r="J61"/>
  <c r="J60" s="1"/>
  <c r="J59" s="1"/>
  <c r="J58" s="1"/>
  <c r="K60"/>
  <c r="I60"/>
  <c r="I59" s="1"/>
  <c r="I58" s="1"/>
  <c r="H60"/>
  <c r="H59" s="1"/>
  <c r="H58" s="1"/>
  <c r="K59"/>
  <c r="K58" s="1"/>
  <c r="J57"/>
  <c r="L57" s="1"/>
  <c r="J56"/>
  <c r="L56" s="1"/>
  <c r="J55"/>
  <c r="L55" s="1"/>
  <c r="K54"/>
  <c r="K53" s="1"/>
  <c r="I54"/>
  <c r="I53" s="1"/>
  <c r="I52" s="1"/>
  <c r="H54"/>
  <c r="H53"/>
  <c r="H52" s="1"/>
  <c r="L50"/>
  <c r="L49"/>
  <c r="J49"/>
  <c r="K48"/>
  <c r="J48"/>
  <c r="J47" s="1"/>
  <c r="I48"/>
  <c r="H48"/>
  <c r="H47" s="1"/>
  <c r="K47"/>
  <c r="I47"/>
  <c r="L46"/>
  <c r="J46"/>
  <c r="L45"/>
  <c r="J45"/>
  <c r="L44"/>
  <c r="K44"/>
  <c r="J44"/>
  <c r="I44"/>
  <c r="H44"/>
  <c r="H43" s="1"/>
  <c r="I43"/>
  <c r="L42"/>
  <c r="J42"/>
  <c r="L41"/>
  <c r="K41"/>
  <c r="J41"/>
  <c r="I41"/>
  <c r="H41"/>
  <c r="K40"/>
  <c r="L40" s="1"/>
  <c r="J40"/>
  <c r="J39" s="1"/>
  <c r="J38" s="1"/>
  <c r="J37" s="1"/>
  <c r="I39"/>
  <c r="I38" s="1"/>
  <c r="I37" s="1"/>
  <c r="H39"/>
  <c r="H38" s="1"/>
  <c r="J36"/>
  <c r="L36" s="1"/>
  <c r="J35"/>
  <c r="L35" s="1"/>
  <c r="J34"/>
  <c r="L34" s="1"/>
  <c r="K33"/>
  <c r="I33"/>
  <c r="H33"/>
  <c r="H32"/>
  <c r="J32" s="1"/>
  <c r="L32" s="1"/>
  <c r="J31"/>
  <c r="L31" s="1"/>
  <c r="K30"/>
  <c r="I30"/>
  <c r="L29"/>
  <c r="I28"/>
  <c r="I24" s="1"/>
  <c r="I19" s="1"/>
  <c r="L27"/>
  <c r="J27"/>
  <c r="L26"/>
  <c r="J26"/>
  <c r="K25"/>
  <c r="J25"/>
  <c r="I25"/>
  <c r="H25"/>
  <c r="L23"/>
  <c r="J23"/>
  <c r="L22"/>
  <c r="J22"/>
  <c r="L21"/>
  <c r="K21"/>
  <c r="J21"/>
  <c r="J20" s="1"/>
  <c r="I21"/>
  <c r="H21"/>
  <c r="H20" s="1"/>
  <c r="K20"/>
  <c r="L20" s="1"/>
  <c r="I20"/>
  <c r="J18"/>
  <c r="J15" s="1"/>
  <c r="J14" s="1"/>
  <c r="J13" s="1"/>
  <c r="L17"/>
  <c r="L16"/>
  <c r="K15"/>
  <c r="K14" s="1"/>
  <c r="I15"/>
  <c r="I14" s="1"/>
  <c r="I13" s="1"/>
  <c r="H15"/>
  <c r="H14"/>
  <c r="H13" s="1"/>
  <c r="L13" i="5"/>
  <c r="L14"/>
  <c r="L15"/>
  <c r="L16"/>
  <c r="L17"/>
  <c r="L18"/>
  <c r="L20"/>
  <c r="L21"/>
  <c r="L22"/>
  <c r="L23"/>
  <c r="L25"/>
  <c r="L26"/>
  <c r="L27"/>
  <c r="L29"/>
  <c r="L30"/>
  <c r="L31"/>
  <c r="L32"/>
  <c r="L33"/>
  <c r="L34"/>
  <c r="L35"/>
  <c r="L36"/>
  <c r="L43"/>
  <c r="L44"/>
  <c r="L45"/>
  <c r="L46"/>
  <c r="L47"/>
  <c r="L48"/>
  <c r="L49"/>
  <c r="L50"/>
  <c r="L52"/>
  <c r="L53"/>
  <c r="L54"/>
  <c r="L55"/>
  <c r="L56"/>
  <c r="L57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K87"/>
  <c r="K84" s="1"/>
  <c r="K85"/>
  <c r="K82"/>
  <c r="K81" s="1"/>
  <c r="K79"/>
  <c r="K78" s="1"/>
  <c r="K76"/>
  <c r="K75" s="1"/>
  <c r="K73"/>
  <c r="K70" s="1"/>
  <c r="K71"/>
  <c r="K68"/>
  <c r="K67" s="1"/>
  <c r="K65"/>
  <c r="K64" s="1"/>
  <c r="K60"/>
  <c r="K59" s="1"/>
  <c r="K58" s="1"/>
  <c r="K54"/>
  <c r="K53" s="1"/>
  <c r="K52" s="1"/>
  <c r="K48"/>
  <c r="K47" s="1"/>
  <c r="K44"/>
  <c r="K41"/>
  <c r="K33"/>
  <c r="K30"/>
  <c r="K25"/>
  <c r="K21"/>
  <c r="K20" s="1"/>
  <c r="K15"/>
  <c r="K14" s="1"/>
  <c r="K13" s="1"/>
  <c r="G13" i="4"/>
  <c r="G15"/>
  <c r="G17"/>
  <c r="G18"/>
  <c r="G19"/>
  <c r="G20"/>
  <c r="G21"/>
  <c r="G22"/>
  <c r="G23"/>
  <c r="G24"/>
  <c r="G26"/>
  <c r="G33"/>
  <c r="G34"/>
  <c r="G36"/>
  <c r="G37"/>
  <c r="G39"/>
  <c r="G40"/>
  <c r="F38"/>
  <c r="G38" s="1"/>
  <c r="F35"/>
  <c r="G35" s="1"/>
  <c r="F32"/>
  <c r="G32" s="1"/>
  <c r="F28"/>
  <c r="F27" s="1"/>
  <c r="F25"/>
  <c r="G25" s="1"/>
  <c r="F23"/>
  <c r="F21"/>
  <c r="F18"/>
  <c r="F16" s="1"/>
  <c r="G16" s="1"/>
  <c r="F14"/>
  <c r="G14" s="1"/>
  <c r="F12"/>
  <c r="D11" i="8"/>
  <c r="C11"/>
  <c r="D9"/>
  <c r="D13" s="1"/>
  <c r="C9"/>
  <c r="C13" s="1"/>
  <c r="H37" i="7" l="1"/>
  <c r="I12"/>
  <c r="L53"/>
  <c r="K52"/>
  <c r="K13"/>
  <c r="L14"/>
  <c r="I51"/>
  <c r="L84"/>
  <c r="H24"/>
  <c r="H19" s="1"/>
  <c r="H12" s="1"/>
  <c r="L33"/>
  <c r="J43"/>
  <c r="L47"/>
  <c r="H51"/>
  <c r="L58"/>
  <c r="L64"/>
  <c r="L67"/>
  <c r="L25"/>
  <c r="K28"/>
  <c r="K43"/>
  <c r="L43" s="1"/>
  <c r="L48"/>
  <c r="L60"/>
  <c r="L65"/>
  <c r="L68"/>
  <c r="L82"/>
  <c r="L15"/>
  <c r="L18"/>
  <c r="H30"/>
  <c r="H28" s="1"/>
  <c r="J33"/>
  <c r="L54"/>
  <c r="L59"/>
  <c r="K78"/>
  <c r="L78" s="1"/>
  <c r="J30"/>
  <c r="J28" s="1"/>
  <c r="J24" s="1"/>
  <c r="J19" s="1"/>
  <c r="J12" s="1"/>
  <c r="K39"/>
  <c r="J54"/>
  <c r="J53" s="1"/>
  <c r="J52" s="1"/>
  <c r="J51" s="1"/>
  <c r="J85"/>
  <c r="J84" s="1"/>
  <c r="K51" i="5"/>
  <c r="K28"/>
  <c r="K43"/>
  <c r="F29" i="4"/>
  <c r="G29" s="1"/>
  <c r="G12"/>
  <c r="F31"/>
  <c r="H105" i="7"/>
  <c r="H104" s="1"/>
  <c r="H102"/>
  <c r="H101"/>
  <c r="H100"/>
  <c r="H99" s="1"/>
  <c r="J57" i="5"/>
  <c r="J56"/>
  <c r="J55"/>
  <c r="I54"/>
  <c r="I53" s="1"/>
  <c r="I52" s="1"/>
  <c r="H54"/>
  <c r="H53" s="1"/>
  <c r="H52" s="1"/>
  <c r="H65"/>
  <c r="H64" s="1"/>
  <c r="J64"/>
  <c r="J66"/>
  <c r="J65" s="1"/>
  <c r="I65"/>
  <c r="I64" s="1"/>
  <c r="J88"/>
  <c r="J87" s="1"/>
  <c r="J86"/>
  <c r="J85" s="1"/>
  <c r="J74"/>
  <c r="J69"/>
  <c r="J63"/>
  <c r="L63" s="1"/>
  <c r="J62"/>
  <c r="L62" s="1"/>
  <c r="J61"/>
  <c r="L61" s="1"/>
  <c r="J49"/>
  <c r="J46"/>
  <c r="J45"/>
  <c r="J42"/>
  <c r="J40"/>
  <c r="J36"/>
  <c r="J35"/>
  <c r="J34"/>
  <c r="J31"/>
  <c r="J27"/>
  <c r="J26"/>
  <c r="J23"/>
  <c r="J21" s="1"/>
  <c r="J20" s="1"/>
  <c r="J22"/>
  <c r="J18"/>
  <c r="J15" s="1"/>
  <c r="J14" s="1"/>
  <c r="J13" s="1"/>
  <c r="J82"/>
  <c r="J81" s="1"/>
  <c r="J79"/>
  <c r="J78" s="1"/>
  <c r="J76"/>
  <c r="J75"/>
  <c r="J73"/>
  <c r="J70" s="1"/>
  <c r="J71"/>
  <c r="J68"/>
  <c r="J67" s="1"/>
  <c r="J48"/>
  <c r="J47" s="1"/>
  <c r="I87"/>
  <c r="I84" s="1"/>
  <c r="I85"/>
  <c r="I82"/>
  <c r="I81" s="1"/>
  <c r="I79"/>
  <c r="I78"/>
  <c r="I76"/>
  <c r="I75" s="1"/>
  <c r="I73"/>
  <c r="I70" s="1"/>
  <c r="I71"/>
  <c r="I68"/>
  <c r="I67" s="1"/>
  <c r="I60"/>
  <c r="I59" s="1"/>
  <c r="I58" s="1"/>
  <c r="I48"/>
  <c r="I47" s="1"/>
  <c r="I44"/>
  <c r="I41"/>
  <c r="I39"/>
  <c r="I38" s="1"/>
  <c r="I33"/>
  <c r="I30"/>
  <c r="I25"/>
  <c r="I21"/>
  <c r="I20" s="1"/>
  <c r="I15"/>
  <c r="I14" s="1"/>
  <c r="I13" s="1"/>
  <c r="D32" i="4"/>
  <c r="E32"/>
  <c r="C32"/>
  <c r="E34"/>
  <c r="E40"/>
  <c r="E39"/>
  <c r="E36"/>
  <c r="E35" s="1"/>
  <c r="E33"/>
  <c r="E28"/>
  <c r="E26"/>
  <c r="E25" s="1"/>
  <c r="E22"/>
  <c r="E21" s="1"/>
  <c r="E20"/>
  <c r="E19"/>
  <c r="E17"/>
  <c r="E15"/>
  <c r="E14" s="1"/>
  <c r="E13"/>
  <c r="E12" s="1"/>
  <c r="E38"/>
  <c r="E27"/>
  <c r="E23"/>
  <c r="D38"/>
  <c r="D35"/>
  <c r="D27"/>
  <c r="D25"/>
  <c r="D23"/>
  <c r="D21"/>
  <c r="D18"/>
  <c r="D16" s="1"/>
  <c r="D14"/>
  <c r="D12"/>
  <c r="H11" i="7" l="1"/>
  <c r="J11"/>
  <c r="I11"/>
  <c r="K38"/>
  <c r="L39"/>
  <c r="L28"/>
  <c r="K24"/>
  <c r="L52"/>
  <c r="K51"/>
  <c r="L51" s="1"/>
  <c r="L13"/>
  <c r="L30"/>
  <c r="L85"/>
  <c r="K24" i="5"/>
  <c r="J39"/>
  <c r="J38" s="1"/>
  <c r="J37" s="1"/>
  <c r="K40"/>
  <c r="J41"/>
  <c r="L41" s="1"/>
  <c r="L42"/>
  <c r="F30" i="4"/>
  <c r="G30" s="1"/>
  <c r="G31"/>
  <c r="J60" i="5"/>
  <c r="I51"/>
  <c r="J54"/>
  <c r="J53" s="1"/>
  <c r="J52" s="1"/>
  <c r="I28"/>
  <c r="I24" s="1"/>
  <c r="I19" s="1"/>
  <c r="I37"/>
  <c r="I43"/>
  <c r="J84"/>
  <c r="J44"/>
  <c r="J33"/>
  <c r="J25"/>
  <c r="J43"/>
  <c r="D31" i="4"/>
  <c r="D30" s="1"/>
  <c r="E31"/>
  <c r="E30" s="1"/>
  <c r="E18"/>
  <c r="E16" s="1"/>
  <c r="E29" s="1"/>
  <c r="D29"/>
  <c r="L24" i="7" l="1"/>
  <c r="K19"/>
  <c r="L38"/>
  <c r="K37"/>
  <c r="L37" s="1"/>
  <c r="K19" i="5"/>
  <c r="K39"/>
  <c r="L40"/>
  <c r="J59"/>
  <c r="L60"/>
  <c r="F41" i="4"/>
  <c r="G41" s="1"/>
  <c r="I12" i="5"/>
  <c r="I11" s="1"/>
  <c r="D41" i="4"/>
  <c r="E41"/>
  <c r="H105" i="5"/>
  <c r="H104" s="1"/>
  <c r="H102"/>
  <c r="H101" s="1"/>
  <c r="H100"/>
  <c r="H99" s="1"/>
  <c r="H87"/>
  <c r="H85"/>
  <c r="H84" s="1"/>
  <c r="H82"/>
  <c r="H81" s="1"/>
  <c r="H79"/>
  <c r="H78"/>
  <c r="H76"/>
  <c r="H75" s="1"/>
  <c r="H73"/>
  <c r="H71"/>
  <c r="H70"/>
  <c r="H68"/>
  <c r="H67" s="1"/>
  <c r="H60"/>
  <c r="H59" s="1"/>
  <c r="H58" s="1"/>
  <c r="H51" s="1"/>
  <c r="H48"/>
  <c r="H47" s="1"/>
  <c r="H44"/>
  <c r="H43" s="1"/>
  <c r="H41"/>
  <c r="H39"/>
  <c r="H38" s="1"/>
  <c r="H33"/>
  <c r="H32"/>
  <c r="H25"/>
  <c r="H21"/>
  <c r="H20" s="1"/>
  <c r="H15"/>
  <c r="H14" s="1"/>
  <c r="H13" s="1"/>
  <c r="C38" i="4"/>
  <c r="C36"/>
  <c r="C35" s="1"/>
  <c r="C27"/>
  <c r="C25"/>
  <c r="C23"/>
  <c r="C21"/>
  <c r="C18"/>
  <c r="C16" s="1"/>
  <c r="C14"/>
  <c r="C12"/>
  <c r="L19" i="7" l="1"/>
  <c r="K12"/>
  <c r="K38" i="5"/>
  <c r="L39"/>
  <c r="H37"/>
  <c r="J58"/>
  <c r="L59"/>
  <c r="H30"/>
  <c r="H28" s="1"/>
  <c r="H24" s="1"/>
  <c r="H19" s="1"/>
  <c r="H12" s="1"/>
  <c r="H11" s="1"/>
  <c r="J32"/>
  <c r="J30" s="1"/>
  <c r="J28" s="1"/>
  <c r="C29" i="4"/>
  <c r="C31"/>
  <c r="C30" s="1"/>
  <c r="K11" i="7" l="1"/>
  <c r="L11" s="1"/>
  <c r="L12"/>
  <c r="J24" i="5"/>
  <c r="L28"/>
  <c r="L38"/>
  <c r="K37"/>
  <c r="L58"/>
  <c r="J51"/>
  <c r="L51" s="1"/>
  <c r="C41" i="4"/>
  <c r="J19" i="5" l="1"/>
  <c r="L24"/>
  <c r="L37"/>
  <c r="K12"/>
  <c r="J12" l="1"/>
  <c r="J11" s="1"/>
  <c r="L19"/>
  <c r="K11"/>
  <c r="L11" l="1"/>
  <c r="L12"/>
</calcChain>
</file>

<file path=xl/sharedStrings.xml><?xml version="1.0" encoding="utf-8"?>
<sst xmlns="http://schemas.openxmlformats.org/spreadsheetml/2006/main" count="859" uniqueCount="217">
  <si>
    <t xml:space="preserve"> (тыс.руб.)</t>
  </si>
  <si>
    <t>Код бюджетной класификации Российской Федерации</t>
  </si>
  <si>
    <t>Наименование доходов</t>
  </si>
  <si>
    <t>сумма</t>
  </si>
  <si>
    <t>182 101 00000 00 0000 000</t>
  </si>
  <si>
    <t>Налоги на прибыль</t>
  </si>
  <si>
    <t>182 101 02010 01 0000 110</t>
  </si>
  <si>
    <t>Налог на доходы физических лиц</t>
  </si>
  <si>
    <t>182 105 00000 00 0000 000</t>
  </si>
  <si>
    <t>Налоги на совок.доход</t>
  </si>
  <si>
    <t>182 105 03010 01 0000 110</t>
  </si>
  <si>
    <t>Единый сельхозналог</t>
  </si>
  <si>
    <t>182 106 00000 00 0000 000</t>
  </si>
  <si>
    <t>Налог на имущество</t>
  </si>
  <si>
    <t xml:space="preserve">    182 106 01030 10 0000 110   .</t>
  </si>
  <si>
    <t>Налог на имущ.ф/лиц</t>
  </si>
  <si>
    <t>182 106 06000 00 0000 110</t>
  </si>
  <si>
    <t>Земельный налог</t>
  </si>
  <si>
    <t>182 106 06043 10 0000 110</t>
  </si>
  <si>
    <t>Земельный налог физ. лиц.</t>
  </si>
  <si>
    <t>182 106 06033 10 0000 110</t>
  </si>
  <si>
    <t>Земельный налог предприятий</t>
  </si>
  <si>
    <t xml:space="preserve">Госпошлина 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</si>
  <si>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</si>
  <si>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.00011100000000000000</t>
  </si>
  <si>
    <t>Доходы от  использования имущества, находящегося в государственной и муниципальной собственности</t>
  </si>
  <si>
    <t>.000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</si>
  <si>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 указаных земельных участков</t>
  </si>
  <si>
    <t>000 113 00000 00 0000 00</t>
  </si>
  <si>
    <t xml:space="preserve">Прочие  доходы  от  оказания  платных   услуг   и  компенсации затрат государства
   </t>
  </si>
  <si>
    <t xml:space="preserve">   000 113 01995 10 0000 130      </t>
  </si>
  <si>
    <t xml:space="preserve">Прочие   доходы   от  оказания    платных   услуг получателями   средств   бюджетов   поселений   и компенсации затрат бюджетов поселений
</t>
  </si>
  <si>
    <t>000 117 00000 00 0000 000</t>
  </si>
  <si>
    <t>Прочие неналоговые доходы</t>
  </si>
  <si>
    <t xml:space="preserve">000 117 05050 10 0000180 </t>
  </si>
  <si>
    <t xml:space="preserve">Прочие  неналоговые   доходы   бюджет  поселений
</t>
  </si>
  <si>
    <t>Итого собственных доходов</t>
  </si>
  <si>
    <t>БЕЗВОЗМЕЗДНЫЕ ПОСТУПЛЕНИЯ</t>
  </si>
  <si>
    <t>000 202 00000 00 0000 000</t>
  </si>
  <si>
    <t>Безвозмездные поступления  от других бюджетов бюджетной системы</t>
  </si>
  <si>
    <t>000 202 10000 00 0000 151</t>
  </si>
  <si>
    <t xml:space="preserve">Дотации от других бюджетов бюджетной системы </t>
  </si>
  <si>
    <t>000 202 15001 10 0000 151</t>
  </si>
  <si>
    <t>Дотации на выравнивание  уровня бюджетной обеспеченности муниципального образования</t>
  </si>
  <si>
    <t>000 202 20000 00 0000 151</t>
  </si>
  <si>
    <t>Субсидии от других бюджетов бюджетной системы</t>
  </si>
  <si>
    <t>000 202 29999 10 0000 151</t>
  </si>
  <si>
    <t>Субсидии бюджетам поселений на долевое финансирование расходов на оплату комунальных услуг, приобретение котельно-печного топлива для казённых, бюджетных и автономных учреждений</t>
  </si>
  <si>
    <t>000 202 02999 10 0000 151</t>
  </si>
  <si>
    <t>Субсидии бюджетам поселений на закупку и доставку угля для казенных, бюджетных и автономных учреждений расположенных в труднодоступных населенных пунктах</t>
  </si>
  <si>
    <t>000 202 30000 00 0000 151</t>
  </si>
  <si>
    <t>Субвенции от других бюджетов бюджетной системы</t>
  </si>
  <si>
    <t>000 202 35118 10 0000 151</t>
  </si>
  <si>
    <t>Субвенции бюджетам поселений на осуществение первичного воинского учёта на территориях, где отсутствуют военные комиссариаты</t>
  </si>
  <si>
    <t>000 202 30024 10 0000 151</t>
  </si>
  <si>
    <t>Субвенции бюджетам поселений на осуществление государственных полномочий по установлению запрета на розничную продажу алкогольной продукции</t>
  </si>
  <si>
    <t>Всего доходов</t>
  </si>
  <si>
    <t>(тыс.руб.)</t>
  </si>
  <si>
    <t>№ п/п</t>
  </si>
  <si>
    <t>Наименование бюджетополучателя</t>
  </si>
  <si>
    <t>глава</t>
  </si>
  <si>
    <t>Раздел</t>
  </si>
  <si>
    <t xml:space="preserve"> подраздел</t>
  </si>
  <si>
    <t>Целевая статья</t>
  </si>
  <si>
    <t>Вид расхо-дов</t>
  </si>
  <si>
    <t>Сумма  на 2018 год</t>
  </si>
  <si>
    <t>Всего расходов</t>
  </si>
  <si>
    <t>Общегосударстевенные вопросы</t>
  </si>
  <si>
    <t>895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</si>
  <si>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</si>
  <si>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</si>
  <si>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</si>
  <si>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</si>
  <si>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79 6 00 00000</t>
  </si>
  <si>
    <t>Расходы на выплаты персоналу (муниципальных) органов</t>
  </si>
  <si>
    <t>79 6 00 00110</t>
  </si>
  <si>
    <t>Фонд оплаты труда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</si>
  <si>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</si>
  <si>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</si>
  <si>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</si>
  <si>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Иные выплаты,за исключением ФОТ государственных (муниципальных) органов, лицам привлекаемым согласно законадательству для выполнения отдельных полномочий</t>
  </si>
  <si>
    <t>79 6 00 00190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</si>
  <si>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</si>
  <si>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</si>
  <si>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</si>
  <si>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Председатель администрации муниципального образования</t>
  </si>
  <si>
    <t>78 5 00 00000</t>
  </si>
  <si>
    <t>78 5 00 00110</t>
  </si>
  <si>
    <t>Центральный аппарат</t>
  </si>
  <si>
    <t>78 6 00 00000</t>
  </si>
  <si>
    <t>Расходы на выплаты персоналу муниципальных органов по оплате труда</t>
  </si>
  <si>
    <t>78 6 00 00110</t>
  </si>
  <si>
    <t>Фонд оплаты труда муниципальных органов</t>
  </si>
  <si>
    <t xml:space="preserve">Расходы на обеспечение функций центрального аппарата </t>
  </si>
  <si>
    <t>78 6 00 00190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</si>
  <si>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</si>
  <si>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</si>
  <si>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Иные закупки товаров, работ и услуг для обеспечения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</si>
  <si>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</si>
  <si>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</si>
  <si>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</si>
  <si>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муниципальных нужд</t>
  </si>
  <si>
    <t>244</t>
  </si>
  <si>
    <t>Уплата налогов, сборов обязательных платежей в бюджетную систему Российской Федерации, взносов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</si>
  <si>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</si>
  <si>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</si>
  <si>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</si>
  <si>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</si>
  <si>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</si>
  <si>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Прочие расходы, плата за загрязнение окружающей среды</t>
  </si>
  <si>
    <t>853</t>
  </si>
  <si>
    <t>Резервные фонды</t>
  </si>
  <si>
    <t>11</t>
  </si>
  <si>
    <t>97 0 00 00000</t>
  </si>
  <si>
    <t xml:space="preserve">Резервные фонды исполнительного органа муниципального образования </t>
  </si>
  <si>
    <t>97 0 00 04000</t>
  </si>
  <si>
    <t>97 5 00 04000</t>
  </si>
  <si>
    <t>870</t>
  </si>
  <si>
    <t>Другие общегосударственные вопросы</t>
  </si>
  <si>
    <t>13</t>
  </si>
  <si>
    <t>Учреждения по обеспечению хозяйственного
обслуживания</t>
  </si>
  <si>
    <t>89 9 00 00000</t>
  </si>
  <si>
    <t>Фонд оплаты труда казенных учреждений</t>
  </si>
  <si>
    <t>89 9 00 00110</t>
  </si>
  <si>
    <t>111</t>
  </si>
  <si>
    <t>Взносы по обязательному социальному страхованию на выплаты по оплате труда работников и иные выплаты казенных учреждений</t>
  </si>
  <si>
    <t>119</t>
  </si>
  <si>
    <t>Осуществление государственных полномочий по установлению запрета на розничную продажу алкогольной продукции в Республике Тыва</t>
  </si>
  <si>
    <t>Иные закупки товаров, работ и услуг для муниципальных нужд</t>
  </si>
  <si>
    <t xml:space="preserve">97 0 00 76050 </t>
  </si>
  <si>
    <t>97 0 00 76050</t>
  </si>
  <si>
    <t>Национальная оборона</t>
  </si>
  <si>
    <t>02</t>
  </si>
  <si>
    <t>Мобилизационная и вневедомственная подготовка</t>
  </si>
  <si>
    <t>99 9 05 10000</t>
  </si>
  <si>
    <t>Мобилизационная и вневойсковая подготовка</t>
  </si>
  <si>
    <t>99 9 00 51180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</si>
  <si>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
исполнительной власти</t>
  </si>
  <si>
    <t>МП "По вопросам обеспечения пожарной безопасности"</t>
  </si>
  <si>
    <t>10</t>
  </si>
  <si>
    <t>02 0 00 00000</t>
  </si>
  <si>
    <t>Устройство и обновление информационных стендов по пожарной безопасности</t>
  </si>
  <si>
    <t>02 0 16 80590</t>
  </si>
  <si>
    <t>МП "Профилактика правонарушений обеспечение общественной безопасности"</t>
  </si>
  <si>
    <t>14</t>
  </si>
  <si>
    <t>01 0 00 00000</t>
  </si>
  <si>
    <t>Оборудование здания администрации пожарной сигнализацией</t>
  </si>
  <si>
    <t>02 0 08 80580</t>
  </si>
  <si>
    <t>Подготовка и распространение методических пособий по повышению правосознания граждан</t>
  </si>
  <si>
    <t>01 0 04 80570</t>
  </si>
  <si>
    <t>МП "Противодействие экстремизму и профилактика терроризма на территории сумона"</t>
  </si>
  <si>
    <t>03 1 00 00000</t>
  </si>
  <si>
    <t>Изготовление печатных памяток по тематике противодействию терроризма и экстремизма</t>
  </si>
  <si>
    <t>03 1 00 80210</t>
  </si>
  <si>
    <t>Прочая закупка товаров, работ и услуг для обеспечения государственных нужд</t>
  </si>
  <si>
    <t>МП "Основные направления транспортной безопасности"</t>
  </si>
  <si>
    <t>04 0 00 00000</t>
  </si>
  <si>
    <t>Обеспечение безопасности населения на транспорте, уменьшение аварий на дорогах</t>
  </si>
  <si>
    <t>04 0 01 80610</t>
  </si>
  <si>
    <t>МП "Развитие и муниципальная поддержка субъектов малого и среднего предпринимательства"</t>
  </si>
  <si>
    <t>05 0 00 00000</t>
  </si>
  <si>
    <t>Изготовление и распространение информационного содержания брошюр по привлечению граждан в отношении малого и среднего предпринимательства</t>
  </si>
  <si>
    <t>05 0 01 80620</t>
  </si>
  <si>
    <t>МП "Энергосбережение и повышение энергетической эффективности"</t>
  </si>
  <si>
    <t>06 0 00 00000</t>
  </si>
  <si>
    <t>06 0 01 80630</t>
  </si>
  <si>
    <t>Установка энергосберегающих пластиковых стеклопакетов</t>
  </si>
  <si>
    <t>06 0 02 850300</t>
  </si>
  <si>
    <t>06 0 02 85300</t>
  </si>
  <si>
    <t xml:space="preserve">Другие вопросы в области культуры, кинематографии </t>
  </si>
  <si>
    <t>897</t>
  </si>
  <si>
    <t>08</t>
  </si>
  <si>
    <t>Непрограммное направление в области культуры</t>
  </si>
  <si>
    <t>88 7 0000</t>
  </si>
  <si>
    <t>Расходы из дорожного фонда</t>
  </si>
  <si>
    <t>09</t>
  </si>
  <si>
    <t>97 0 00 75050</t>
  </si>
  <si>
    <t>Оплата работ услуг</t>
  </si>
  <si>
    <t>Прочие работы, услуги: Проведение инвентаризации и паспортизации зданий, сооружений и других основных средств</t>
  </si>
  <si>
    <t>Другие вопросы в области национальной экономики</t>
  </si>
  <si>
    <t>12</t>
  </si>
  <si>
    <t>82 0 00 85030</t>
  </si>
  <si>
    <t xml:space="preserve">Иные закупки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</si>
  <si>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</si>
  <si>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изменения +/-</t>
  </si>
  <si>
    <t>00 0108 00000 00 0000 000</t>
  </si>
  <si>
    <t>000 1080 4020 01 1000 110</t>
  </si>
  <si>
    <t xml:space="preserve">000 202 15002 10 0000 151 </t>
  </si>
  <si>
    <t>Дотации бюджетам на поддержку мер по обеспечению сбалансированности бюджетов</t>
  </si>
  <si>
    <t>Приложение 2</t>
  </si>
  <si>
    <t>Замена ламп накаливания на энергосберегающие в здании администрации</t>
  </si>
  <si>
    <t>99 0 05 10000</t>
  </si>
  <si>
    <t>99 0 00 51180</t>
  </si>
  <si>
    <t>Приложение 3</t>
  </si>
  <si>
    <t xml:space="preserve">                                                         Приложение  1 </t>
  </si>
  <si>
    <t>к решению Хурала Представителей сумона Ильинский Каа-Хемского  района Республики Тыва "О бюджете сумона Ильинский Каа-Хемского района Республики Тыва  на 2018 год и на плановый период 2019-2020 г.г."  от 13 декабря 2017 года №20</t>
  </si>
  <si>
    <t>(тыс. рублей)</t>
  </si>
  <si>
    <t>Код</t>
  </si>
  <si>
    <t>Наименование</t>
  </si>
  <si>
    <t xml:space="preserve">Сумма                     </t>
  </si>
  <si>
    <t>Исполнение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</si>
  <si>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</si>
  <si>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</si>
  <si>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</si>
  <si>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</si>
  <si>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</si>
  <si>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</si>
  <si>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000 01 05 02 01 10 0000 610</t>
  </si>
  <si>
    <t>Уменьшение прочих остатков денежных средств бюджетов  муниципальных  районов</t>
  </si>
  <si>
    <t>Всего</t>
  </si>
  <si>
    <t>Исполнение по источникам внутреннего финансирования дефицита  бюджета сумона Бурен-Бай-Хаакский Каа-Хемского района Республики Тыва за 1 квартал 2018 года</t>
  </si>
  <si>
    <t>исполнение</t>
  </si>
  <si>
    <t>% исполнения</t>
  </si>
  <si>
    <t>Исполнение распределения бюджетных ассигнований бюджета сумона Бурен-Бай-Хаакский Каа-Хемского района Республики Тыва по разделам, подразделам, целевым статьям (муниципальным программам и непрограммным направлениям деятельности) и видам расходов функциональной классификации расходов РФ за 1 квартал 2018 года</t>
  </si>
  <si>
    <t>Приложение 4</t>
  </si>
  <si>
    <t>Исполнение вдомственной структуры  расходов бюджета сумона Бурен-Бай-хаакский Каа-Хемского района Республики Тыва за 1 квартал 2018 года</t>
  </si>
  <si>
    <t>Исполнение поступления доходов в  бюджет сумона Бурен-Бай-Хаакский Каа-Хемского района Республики Тыва за  1 квартал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</si>
</sst>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i/>
      <sz val="9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"/>
    </font>
    <font>
      <sz val="10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0" fontId="1" fillId="0" borderId="0"/>
    <xf numFmtId="0" fontId="22" fillId="0" borderId="0"/>
    <xf numFmtId="0" fontId="1" fillId="0" borderId="0"/>
  </cellStyleXfs>
  <cellXfs count="169">
    <xf numFmtId="0" fontId="0" fillId="0" borderId="0" xfId="0"/>
    <xf numFmtId="0" fontId="2" fillId="0" borderId="0" xfId="1" applyFont="1" applyAlignment="1">
      <alignment vertical="top"/>
    </xf>
    <xf numFmtId="0" fontId="1" fillId="0" borderId="0" xfId="1"/>
    <xf numFmtId="164" fontId="2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1" fontId="4" fillId="0" borderId="1" xfId="1" applyNumberFormat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top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top"/>
    </xf>
    <xf numFmtId="164" fontId="7" fillId="2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top"/>
    </xf>
    <xf numFmtId="1" fontId="5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top"/>
    </xf>
    <xf numFmtId="1" fontId="8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 wrapText="1"/>
    </xf>
    <xf numFmtId="2" fontId="9" fillId="0" borderId="2" xfId="1" applyNumberFormat="1" applyFont="1" applyBorder="1" applyAlignment="1">
      <alignment horizontal="left" vertical="top" wrapText="1"/>
    </xf>
    <xf numFmtId="164" fontId="7" fillId="0" borderId="1" xfId="1" applyNumberFormat="1" applyFont="1" applyBorder="1" applyAlignment="1">
      <alignment horizontal="center"/>
    </xf>
    <xf numFmtId="0" fontId="6" fillId="0" borderId="2" xfId="1" applyFont="1" applyBorder="1" applyAlignment="1">
      <alignment horizontal="left" vertical="top" wrapText="1"/>
    </xf>
    <xf numFmtId="0" fontId="10" fillId="0" borderId="2" xfId="1" applyFont="1" applyBorder="1" applyAlignment="1">
      <alignment horizontal="left" vertical="top" wrapText="1"/>
    </xf>
    <xf numFmtId="0" fontId="11" fillId="0" borderId="2" xfId="1" applyFont="1" applyBorder="1" applyAlignment="1">
      <alignment vertical="top" wrapText="1"/>
    </xf>
    <xf numFmtId="164" fontId="13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vertical="top" wrapText="1"/>
    </xf>
    <xf numFmtId="0" fontId="10" fillId="0" borderId="2" xfId="1" applyFont="1" applyBorder="1" applyAlignment="1">
      <alignment wrapText="1"/>
    </xf>
    <xf numFmtId="0" fontId="1" fillId="0" borderId="2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0" xfId="1" applyAlignment="1">
      <alignment vertical="top"/>
    </xf>
    <xf numFmtId="0" fontId="1" fillId="0" borderId="0" xfId="1" applyFont="1" applyAlignment="1">
      <alignment vertical="top"/>
    </xf>
    <xf numFmtId="164" fontId="1" fillId="0" borderId="0" xfId="1" applyNumberFormat="1" applyAlignment="1">
      <alignment horizontal="center"/>
    </xf>
    <xf numFmtId="0" fontId="15" fillId="0" borderId="0" xfId="2" applyFont="1"/>
    <xf numFmtId="0" fontId="2" fillId="0" borderId="0" xfId="2" applyFont="1"/>
    <xf numFmtId="0" fontId="7" fillId="0" borderId="0" xfId="2" applyFont="1" applyAlignment="1"/>
    <xf numFmtId="0" fontId="2" fillId="0" borderId="0" xfId="2" applyFont="1" applyFill="1" applyAlignment="1">
      <alignment vertical="distributed"/>
    </xf>
    <xf numFmtId="0" fontId="2" fillId="2" borderId="0" xfId="2" applyNumberFormat="1" applyFont="1" applyFill="1" applyAlignment="1">
      <alignment vertical="distributed"/>
    </xf>
    <xf numFmtId="0" fontId="16" fillId="0" borderId="0" xfId="2" applyFont="1" applyFill="1" applyAlignment="1">
      <alignment horizontal="right" vertical="distributed"/>
    </xf>
    <xf numFmtId="164" fontId="16" fillId="0" borderId="0" xfId="2" applyNumberFormat="1" applyFont="1" applyFill="1" applyAlignment="1">
      <alignment horizontal="right" vertical="distributed"/>
    </xf>
    <xf numFmtId="0" fontId="15" fillId="0" borderId="0" xfId="2" applyFont="1" applyFill="1"/>
    <xf numFmtId="0" fontId="2" fillId="0" borderId="0" xfId="2" applyFont="1" applyBorder="1"/>
    <xf numFmtId="0" fontId="17" fillId="0" borderId="12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164" fontId="18" fillId="0" borderId="1" xfId="2" applyNumberFormat="1" applyFont="1" applyFill="1" applyBorder="1" applyAlignment="1">
      <alignment horizontal="center" wrapText="1"/>
    </xf>
    <xf numFmtId="0" fontId="3" fillId="0" borderId="0" xfId="2" applyFont="1" applyAlignment="1">
      <alignment horizontal="center"/>
    </xf>
    <xf numFmtId="0" fontId="17" fillId="3" borderId="1" xfId="2" applyFont="1" applyFill="1" applyBorder="1" applyAlignment="1">
      <alignment vertical="center" wrapText="1"/>
    </xf>
    <xf numFmtId="49" fontId="17" fillId="3" borderId="1" xfId="2" applyNumberFormat="1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wrapText="1"/>
    </xf>
    <xf numFmtId="0" fontId="3" fillId="0" borderId="0" xfId="2" applyFont="1"/>
    <xf numFmtId="0" fontId="18" fillId="3" borderId="1" xfId="2" applyFont="1" applyFill="1" applyBorder="1" applyAlignment="1">
      <alignment horizontal="left" vertical="center" wrapText="1"/>
    </xf>
    <xf numFmtId="49" fontId="18" fillId="3" borderId="1" xfId="2" applyNumberFormat="1" applyFont="1" applyFill="1" applyBorder="1" applyAlignment="1">
      <alignment horizontal="center"/>
    </xf>
    <xf numFmtId="49" fontId="16" fillId="3" borderId="1" xfId="2" applyNumberFormat="1" applyFont="1" applyFill="1" applyBorder="1" applyAlignment="1">
      <alignment horizontal="center" wrapText="1"/>
    </xf>
    <xf numFmtId="49" fontId="18" fillId="3" borderId="1" xfId="2" applyNumberFormat="1" applyFont="1" applyFill="1" applyBorder="1" applyAlignment="1">
      <alignment horizontal="center" wrapText="1"/>
    </xf>
    <xf numFmtId="164" fontId="18" fillId="0" borderId="1" xfId="2" applyNumberFormat="1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left" vertical="center" wrapText="1"/>
    </xf>
    <xf numFmtId="0" fontId="3" fillId="0" borderId="0" xfId="2" applyFont="1" applyFill="1"/>
    <xf numFmtId="0" fontId="16" fillId="3" borderId="1" xfId="2" applyFont="1" applyFill="1" applyBorder="1" applyAlignment="1">
      <alignment horizontal="left" vertical="center" wrapText="1"/>
    </xf>
    <xf numFmtId="164" fontId="16" fillId="0" borderId="1" xfId="2" applyNumberFormat="1" applyFont="1" applyFill="1" applyBorder="1" applyAlignment="1">
      <alignment horizontal="center"/>
    </xf>
    <xf numFmtId="49" fontId="16" fillId="3" borderId="1" xfId="2" applyNumberFormat="1" applyFont="1" applyFill="1" applyBorder="1" applyAlignment="1">
      <alignment horizontal="center"/>
    </xf>
    <xf numFmtId="0" fontId="16" fillId="0" borderId="1" xfId="2" applyFont="1" applyFill="1" applyBorder="1" applyAlignment="1">
      <alignment horizontal="left" vertical="center" wrapText="1"/>
    </xf>
    <xf numFmtId="164" fontId="16" fillId="0" borderId="1" xfId="2" applyNumberFormat="1" applyFont="1" applyFill="1" applyBorder="1" applyAlignment="1">
      <alignment horizontal="center" wrapText="1"/>
    </xf>
    <xf numFmtId="0" fontId="16" fillId="3" borderId="0" xfId="2" applyFont="1" applyFill="1" applyAlignment="1">
      <alignment wrapText="1"/>
    </xf>
    <xf numFmtId="0" fontId="16" fillId="3" borderId="12" xfId="2" applyFont="1" applyFill="1" applyBorder="1" applyAlignment="1">
      <alignment vertical="center" wrapText="1"/>
    </xf>
    <xf numFmtId="0" fontId="20" fillId="3" borderId="1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vertical="center" wrapText="1"/>
    </xf>
    <xf numFmtId="0" fontId="16" fillId="3" borderId="1" xfId="2" applyFont="1" applyFill="1" applyBorder="1" applyAlignment="1">
      <alignment vertical="center" wrapText="1"/>
    </xf>
    <xf numFmtId="0" fontId="18" fillId="3" borderId="12" xfId="2" applyFont="1" applyFill="1" applyBorder="1" applyAlignment="1">
      <alignment vertical="center" wrapText="1"/>
    </xf>
    <xf numFmtId="0" fontId="20" fillId="3" borderId="12" xfId="2" applyFont="1" applyFill="1" applyBorder="1" applyAlignment="1">
      <alignment vertical="center" wrapText="1"/>
    </xf>
    <xf numFmtId="0" fontId="16" fillId="3" borderId="1" xfId="2" applyNumberFormat="1" applyFont="1" applyFill="1" applyBorder="1" applyAlignment="1">
      <alignment horizontal="left" vertical="center" wrapText="1"/>
    </xf>
    <xf numFmtId="0" fontId="19" fillId="3" borderId="1" xfId="2" applyFont="1" applyFill="1" applyBorder="1" applyAlignment="1">
      <alignment vertical="center" wrapText="1"/>
    </xf>
    <xf numFmtId="0" fontId="20" fillId="3" borderId="1" xfId="2" applyFont="1" applyFill="1" applyBorder="1" applyAlignment="1">
      <alignment horizontal="left" vertical="center" wrapText="1"/>
    </xf>
    <xf numFmtId="0" fontId="18" fillId="3" borderId="1" xfId="2" applyNumberFormat="1" applyFont="1" applyFill="1" applyBorder="1" applyAlignment="1">
      <alignment horizontal="left" vertical="center" wrapText="1"/>
    </xf>
    <xf numFmtId="0" fontId="20" fillId="3" borderId="1" xfId="2" applyNumberFormat="1" applyFont="1" applyFill="1" applyBorder="1" applyAlignment="1">
      <alignment horizontal="left" vertical="center" wrapText="1"/>
    </xf>
    <xf numFmtId="49" fontId="16" fillId="0" borderId="1" xfId="2" applyNumberFormat="1" applyFont="1" applyFill="1" applyBorder="1" applyAlignment="1">
      <alignment horizontal="center" wrapText="1"/>
    </xf>
    <xf numFmtId="0" fontId="20" fillId="0" borderId="1" xfId="2" applyFont="1" applyFill="1" applyBorder="1" applyAlignment="1">
      <alignment vertical="top" wrapText="1"/>
    </xf>
    <xf numFmtId="0" fontId="18" fillId="2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vertical="top" wrapText="1"/>
    </xf>
    <xf numFmtId="0" fontId="2" fillId="3" borderId="12" xfId="2" applyNumberFormat="1" applyFont="1" applyFill="1" applyBorder="1" applyAlignment="1">
      <alignment horizontal="left" vertical="center" wrapText="1" shrinkToFit="1"/>
    </xf>
    <xf numFmtId="0" fontId="16" fillId="3" borderId="1" xfId="2" applyNumberFormat="1" applyFont="1" applyFill="1" applyBorder="1" applyAlignment="1">
      <alignment horizontal="left" vertical="center" wrapText="1" shrinkToFit="1"/>
    </xf>
    <xf numFmtId="0" fontId="18" fillId="3" borderId="1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vertical="top" wrapText="1"/>
    </xf>
    <xf numFmtId="0" fontId="21" fillId="0" borderId="1" xfId="2" applyFont="1" applyBorder="1" applyAlignment="1">
      <alignment horizontal="left" wrapText="1"/>
    </xf>
    <xf numFmtId="49" fontId="2" fillId="3" borderId="1" xfId="2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wrapText="1"/>
    </xf>
    <xf numFmtId="49" fontId="16" fillId="0" borderId="1" xfId="2" applyNumberFormat="1" applyFont="1" applyFill="1" applyBorder="1" applyAlignment="1">
      <alignment horizontal="center"/>
    </xf>
    <xf numFmtId="0" fontId="18" fillId="0" borderId="12" xfId="2" applyFont="1" applyFill="1" applyBorder="1" applyAlignment="1">
      <alignment horizontal="left" vertical="center" wrapText="1"/>
    </xf>
    <xf numFmtId="49" fontId="17" fillId="2" borderId="1" xfId="2" applyNumberFormat="1" applyFont="1" applyFill="1" applyBorder="1" applyAlignment="1">
      <alignment horizontal="center"/>
    </xf>
    <xf numFmtId="49" fontId="18" fillId="0" borderId="1" xfId="2" applyNumberFormat="1" applyFont="1" applyFill="1" applyBorder="1" applyAlignment="1">
      <alignment horizontal="center" wrapText="1"/>
    </xf>
    <xf numFmtId="2" fontId="18" fillId="0" borderId="2" xfId="2" applyNumberFormat="1" applyFont="1" applyFill="1" applyBorder="1" applyAlignment="1">
      <alignment horizontal="center"/>
    </xf>
    <xf numFmtId="0" fontId="16" fillId="0" borderId="12" xfId="2" applyFont="1" applyFill="1" applyBorder="1" applyAlignment="1">
      <alignment horizontal="left" vertical="center" wrapText="1"/>
    </xf>
    <xf numFmtId="2" fontId="16" fillId="0" borderId="2" xfId="2" applyNumberFormat="1" applyFont="1" applyFill="1" applyBorder="1" applyAlignment="1">
      <alignment horizontal="center"/>
    </xf>
    <xf numFmtId="2" fontId="18" fillId="0" borderId="1" xfId="2" applyNumberFormat="1" applyFont="1" applyFill="1" applyBorder="1" applyAlignment="1">
      <alignment horizontal="center" wrapText="1"/>
    </xf>
    <xf numFmtId="2" fontId="16" fillId="0" borderId="1" xfId="2" applyNumberFormat="1" applyFont="1" applyFill="1" applyBorder="1" applyAlignment="1">
      <alignment horizontal="center" wrapText="1"/>
    </xf>
    <xf numFmtId="164" fontId="15" fillId="0" borderId="0" xfId="2" applyNumberFormat="1" applyFont="1" applyFill="1"/>
    <xf numFmtId="164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164" fontId="18" fillId="0" borderId="2" xfId="2" applyNumberFormat="1" applyFont="1" applyFill="1" applyBorder="1" applyAlignment="1">
      <alignment horizontal="center" wrapText="1"/>
    </xf>
    <xf numFmtId="164" fontId="18" fillId="0" borderId="2" xfId="2" applyNumberFormat="1" applyFont="1" applyFill="1" applyBorder="1" applyAlignment="1">
      <alignment horizontal="center"/>
    </xf>
    <xf numFmtId="164" fontId="16" fillId="0" borderId="2" xfId="2" applyNumberFormat="1" applyFont="1" applyFill="1" applyBorder="1" applyAlignment="1">
      <alignment horizontal="center"/>
    </xf>
    <xf numFmtId="164" fontId="16" fillId="0" borderId="2" xfId="2" applyNumberFormat="1" applyFont="1" applyFill="1" applyBorder="1" applyAlignment="1">
      <alignment horizontal="center" wrapText="1"/>
    </xf>
    <xf numFmtId="1" fontId="17" fillId="0" borderId="14" xfId="2" applyNumberFormat="1" applyFont="1" applyFill="1" applyBorder="1" applyAlignment="1">
      <alignment horizontal="center"/>
    </xf>
    <xf numFmtId="0" fontId="18" fillId="2" borderId="1" xfId="2" applyFont="1" applyFill="1" applyBorder="1" applyAlignment="1">
      <alignment horizontal="center" wrapText="1"/>
    </xf>
    <xf numFmtId="164" fontId="17" fillId="0" borderId="1" xfId="1" applyNumberFormat="1" applyFont="1" applyBorder="1" applyAlignment="1">
      <alignment horizontal="center"/>
    </xf>
    <xf numFmtId="0" fontId="1" fillId="0" borderId="0" xfId="3" applyAlignment="1">
      <alignment horizontal="right"/>
    </xf>
    <xf numFmtId="0" fontId="13" fillId="0" borderId="0" xfId="4" applyFont="1" applyFill="1" applyAlignment="1">
      <alignment horizontal="right"/>
    </xf>
    <xf numFmtId="0" fontId="22" fillId="0" borderId="0" xfId="4"/>
    <xf numFmtId="0" fontId="16" fillId="0" borderId="0" xfId="4" applyFont="1" applyFill="1" applyAlignment="1">
      <alignment horizontal="right"/>
    </xf>
    <xf numFmtId="0" fontId="15" fillId="0" borderId="0" xfId="4" applyFont="1" applyFill="1" applyAlignment="1">
      <alignment horizontal="right"/>
    </xf>
    <xf numFmtId="0" fontId="3" fillId="0" borderId="0" xfId="3" applyFont="1" applyAlignment="1">
      <alignment horizontal="center" wrapText="1"/>
    </xf>
    <xf numFmtId="0" fontId="1" fillId="0" borderId="0" xfId="3"/>
    <xf numFmtId="0" fontId="23" fillId="0" borderId="0" xfId="3" applyFont="1" applyAlignment="1">
      <alignment horizontal="right"/>
    </xf>
    <xf numFmtId="0" fontId="13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22" fillId="0" borderId="1" xfId="4" applyBorder="1"/>
    <xf numFmtId="0" fontId="13" fillId="0" borderId="1" xfId="4" applyFont="1" applyBorder="1" applyAlignment="1">
      <alignment horizontal="left"/>
    </xf>
    <xf numFmtId="0" fontId="3" fillId="0" borderId="1" xfId="4" applyFont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15" fillId="0" borderId="1" xfId="4" applyFont="1" applyBorder="1" applyAlignment="1">
      <alignment wrapText="1"/>
    </xf>
    <xf numFmtId="0" fontId="15" fillId="0" borderId="1" xfId="4" applyFont="1" applyBorder="1" applyAlignment="1">
      <alignment horizontal="center" vertical="center" wrapText="1"/>
    </xf>
    <xf numFmtId="0" fontId="13" fillId="0" borderId="1" xfId="3" applyFont="1" applyBorder="1" applyAlignment="1">
      <alignment horizontal="left" vertical="center"/>
    </xf>
    <xf numFmtId="0" fontId="24" fillId="0" borderId="1" xfId="3" applyFont="1" applyBorder="1" applyAlignment="1">
      <alignment horizontal="left" vertical="center" wrapText="1"/>
    </xf>
    <xf numFmtId="164" fontId="15" fillId="0" borderId="1" xfId="3" applyNumberFormat="1" applyFont="1" applyBorder="1" applyAlignment="1">
      <alignment horizontal="center" vertical="center"/>
    </xf>
    <xf numFmtId="0" fontId="15" fillId="0" borderId="1" xfId="3" applyFont="1" applyBorder="1" applyAlignment="1">
      <alignment horizontal="justify" vertical="center" wrapText="1"/>
    </xf>
    <xf numFmtId="0" fontId="25" fillId="0" borderId="1" xfId="3" applyFont="1" applyBorder="1" applyAlignment="1">
      <alignment vertical="top"/>
    </xf>
    <xf numFmtId="0" fontId="26" fillId="0" borderId="1" xfId="3" applyFont="1" applyBorder="1" applyAlignment="1">
      <alignment horizontal="justify" vertical="top" wrapText="1"/>
    </xf>
    <xf numFmtId="164" fontId="3" fillId="0" borderId="1" xfId="3" applyNumberFormat="1" applyFon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0" fontId="7" fillId="0" borderId="0" xfId="4" applyFont="1" applyFill="1" applyAlignment="1">
      <alignment horizontal="right"/>
    </xf>
    <xf numFmtId="0" fontId="2" fillId="0" borderId="0" xfId="4" applyFont="1" applyFill="1" applyAlignment="1">
      <alignment horizontal="right" vertical="distributed"/>
    </xf>
    <xf numFmtId="0" fontId="3" fillId="0" borderId="0" xfId="3" applyFont="1" applyAlignment="1">
      <alignment horizontal="center" wrapText="1"/>
    </xf>
    <xf numFmtId="0" fontId="12" fillId="0" borderId="2" xfId="1" applyFont="1" applyBorder="1" applyAlignment="1">
      <alignment horizontal="left"/>
    </xf>
    <xf numFmtId="0" fontId="12" fillId="0" borderId="3" xfId="1" applyFont="1" applyBorder="1" applyAlignment="1">
      <alignment horizontal="left"/>
    </xf>
    <xf numFmtId="0" fontId="10" fillId="0" borderId="2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10" fillId="0" borderId="4" xfId="1" applyFont="1" applyBorder="1" applyAlignment="1">
      <alignment horizontal="left"/>
    </xf>
    <xf numFmtId="164" fontId="2" fillId="0" borderId="13" xfId="1" applyNumberFormat="1" applyFont="1" applyBorder="1" applyAlignment="1">
      <alignment horizontal="right"/>
    </xf>
    <xf numFmtId="0" fontId="3" fillId="0" borderId="0" xfId="1" applyFont="1" applyAlignment="1">
      <alignment horizontal="center" wrapText="1"/>
    </xf>
    <xf numFmtId="164" fontId="2" fillId="0" borderId="0" xfId="1" applyNumberFormat="1" applyFont="1" applyAlignment="1">
      <alignment horizontal="right"/>
    </xf>
    <xf numFmtId="0" fontId="2" fillId="0" borderId="0" xfId="1" applyFont="1" applyFill="1" applyAlignment="1">
      <alignment horizontal="right" wrapText="1"/>
    </xf>
    <xf numFmtId="0" fontId="3" fillId="0" borderId="0" xfId="1" applyFont="1" applyAlignment="1">
      <alignment horizontal="center"/>
    </xf>
    <xf numFmtId="164" fontId="17" fillId="0" borderId="17" xfId="2" applyNumberFormat="1" applyFont="1" applyFill="1" applyBorder="1" applyAlignment="1">
      <alignment horizontal="center" vertical="center" wrapText="1"/>
    </xf>
    <xf numFmtId="164" fontId="17" fillId="0" borderId="18" xfId="2" applyNumberFormat="1" applyFont="1" applyFill="1" applyBorder="1" applyAlignment="1">
      <alignment horizontal="center" vertical="center" wrapText="1"/>
    </xf>
    <xf numFmtId="164" fontId="17" fillId="0" borderId="15" xfId="2" applyNumberFormat="1" applyFont="1" applyFill="1" applyBorder="1" applyAlignment="1">
      <alignment horizontal="center" vertical="center" wrapText="1"/>
    </xf>
    <xf numFmtId="164" fontId="17" fillId="0" borderId="16" xfId="2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wrapText="1"/>
    </xf>
    <xf numFmtId="0" fontId="2" fillId="0" borderId="5" xfId="2" applyFont="1" applyFill="1" applyBorder="1" applyAlignment="1">
      <alignment horizontal="right"/>
    </xf>
    <xf numFmtId="0" fontId="2" fillId="0" borderId="0" xfId="2" applyFont="1" applyAlignment="1">
      <alignment horizontal="right"/>
    </xf>
    <xf numFmtId="0" fontId="17" fillId="0" borderId="6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textRotation="90" wrapText="1"/>
    </xf>
    <xf numFmtId="0" fontId="17" fillId="0" borderId="10" xfId="2" applyFont="1" applyFill="1" applyBorder="1" applyAlignment="1">
      <alignment horizontal="center" vertical="center" textRotation="90" wrapText="1"/>
    </xf>
    <xf numFmtId="0" fontId="17" fillId="0" borderId="8" xfId="2" applyFont="1" applyFill="1" applyBorder="1" applyAlignment="1">
      <alignment vertical="center" textRotation="90" wrapText="1"/>
    </xf>
    <xf numFmtId="0" fontId="17" fillId="0" borderId="11" xfId="2" applyFont="1" applyFill="1" applyBorder="1" applyAlignment="1">
      <alignment vertical="center" textRotation="90" wrapText="1"/>
    </xf>
    <xf numFmtId="0" fontId="17" fillId="0" borderId="7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right" vertical="distributed"/>
    </xf>
    <xf numFmtId="164" fontId="17" fillId="0" borderId="7" xfId="2" applyNumberFormat="1" applyFont="1" applyFill="1" applyBorder="1" applyAlignment="1">
      <alignment horizontal="center" vertical="center" wrapText="1"/>
    </xf>
    <xf numFmtId="164" fontId="17" fillId="0" borderId="1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right"/>
    </xf>
    <xf numFmtId="0" fontId="17" fillId="0" borderId="7" xfId="2" applyFont="1" applyFill="1" applyBorder="1" applyAlignment="1">
      <alignment vertical="center" textRotation="90" wrapText="1"/>
    </xf>
    <xf numFmtId="0" fontId="17" fillId="0" borderId="10" xfId="2" applyFont="1" applyFill="1" applyBorder="1" applyAlignment="1">
      <alignment vertical="center" textRotation="90" wrapText="1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прил.финпом" xfId="3"/>
    <cellStyle name="Обычный_республиканский  2005 г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B6" sqref="B6"/>
    </sheetView>
  </sheetViews>
  <sheetFormatPr defaultRowHeight="12.75"/>
  <cols>
    <col min="1" max="1" width="27.5703125" style="109" customWidth="1"/>
    <col min="2" max="2" width="45" style="109" customWidth="1"/>
    <col min="3" max="4" width="7" style="109" customWidth="1"/>
    <col min="5" max="5" width="0" style="109" hidden="1" customWidth="1"/>
    <col min="6" max="16384" width="9.140625" style="109"/>
  </cols>
  <sheetData>
    <row r="1" spans="1:5" ht="15" customHeight="1">
      <c r="A1" s="107"/>
      <c r="B1" s="108"/>
      <c r="C1" s="132" t="s">
        <v>194</v>
      </c>
      <c r="D1" s="132"/>
    </row>
    <row r="2" spans="1:5" ht="54" hidden="1" customHeight="1">
      <c r="A2" s="107"/>
      <c r="B2" s="133" t="s">
        <v>195</v>
      </c>
      <c r="C2" s="133"/>
    </row>
    <row r="3" spans="1:5" ht="12.75" customHeight="1">
      <c r="A3" s="107"/>
      <c r="B3" s="110"/>
      <c r="C3" s="110"/>
    </row>
    <row r="4" spans="1:5" ht="15.75" customHeight="1">
      <c r="A4" s="107"/>
      <c r="B4" s="107"/>
      <c r="C4" s="111"/>
    </row>
    <row r="5" spans="1:5" ht="78" customHeight="1">
      <c r="A5" s="134" t="s">
        <v>210</v>
      </c>
      <c r="B5" s="134"/>
      <c r="C5" s="134"/>
      <c r="D5" s="134"/>
    </row>
    <row r="6" spans="1:5" ht="15.75">
      <c r="A6" s="112"/>
      <c r="B6" s="112"/>
      <c r="C6" s="112"/>
    </row>
    <row r="7" spans="1:5">
      <c r="A7" s="113"/>
      <c r="B7" s="113"/>
      <c r="C7" s="114" t="s">
        <v>196</v>
      </c>
    </row>
    <row r="8" spans="1:5" ht="30">
      <c r="A8" s="115" t="s">
        <v>197</v>
      </c>
      <c r="B8" s="115" t="s">
        <v>198</v>
      </c>
      <c r="C8" s="116" t="s">
        <v>199</v>
      </c>
      <c r="D8" s="116" t="s">
        <v>200</v>
      </c>
      <c r="E8" s="117"/>
    </row>
    <row r="9" spans="1:5" ht="30.75" customHeight="1">
      <c r="A9" s="118" t="s">
        <v>201</v>
      </c>
      <c r="B9" s="119" t="s">
        <v>202</v>
      </c>
      <c r="C9" s="120">
        <f>C10</f>
        <v>0</v>
      </c>
      <c r="D9" s="120">
        <f>D10</f>
        <v>0</v>
      </c>
      <c r="E9" s="117"/>
    </row>
    <row r="10" spans="1:5" ht="52.5" customHeight="1">
      <c r="A10" s="118" t="s">
        <v>203</v>
      </c>
      <c r="B10" s="121" t="s">
        <v>204</v>
      </c>
      <c r="C10" s="122">
        <v>0</v>
      </c>
      <c r="D10" s="122">
        <v>0</v>
      </c>
      <c r="E10" s="117"/>
    </row>
    <row r="11" spans="1:5" ht="32.25" customHeight="1">
      <c r="A11" s="123" t="s">
        <v>205</v>
      </c>
      <c r="B11" s="124" t="s">
        <v>206</v>
      </c>
      <c r="C11" s="125">
        <f>C12</f>
        <v>0</v>
      </c>
      <c r="D11" s="125">
        <f>D12</f>
        <v>15.3</v>
      </c>
      <c r="E11" s="117"/>
    </row>
    <row r="12" spans="1:5" ht="47.25" customHeight="1">
      <c r="A12" s="123" t="s">
        <v>207</v>
      </c>
      <c r="B12" s="126" t="s">
        <v>208</v>
      </c>
      <c r="C12" s="125">
        <v>0</v>
      </c>
      <c r="D12" s="125">
        <v>15.3</v>
      </c>
      <c r="E12" s="117"/>
    </row>
    <row r="13" spans="1:5" ht="15.75">
      <c r="A13" s="127"/>
      <c r="B13" s="128" t="s">
        <v>209</v>
      </c>
      <c r="C13" s="129">
        <f>C9-C11</f>
        <v>0</v>
      </c>
      <c r="D13" s="129">
        <f>D9-D11</f>
        <v>-15.3</v>
      </c>
      <c r="E13" s="117"/>
    </row>
  </sheetData>
  <mergeCells count="3">
    <mergeCell ref="C1:D1"/>
    <mergeCell ref="B2:C2"/>
    <mergeCell ref="A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41"/>
  <sheetViews>
    <sheetView workbookViewId="0">
      <selection activeCell="A8" sqref="A8:D8"/>
    </sheetView>
  </sheetViews>
  <sheetFormatPr defaultRowHeight="12.75"/>
  <cols>
    <col min="1" max="1" width="24" style="31" customWidth="1"/>
    <col min="2" max="2" width="41.85546875" style="32" customWidth="1"/>
    <col min="3" max="3" width="7.140625" style="33" hidden="1" customWidth="1"/>
    <col min="4" max="4" width="5.85546875" style="2" hidden="1" customWidth="1"/>
    <col min="5" max="5" width="6.42578125" style="2" customWidth="1"/>
    <col min="6" max="6" width="7.28515625" style="2" customWidth="1"/>
    <col min="7" max="7" width="7" style="2" customWidth="1"/>
    <col min="8" max="16384" width="9.140625" style="2"/>
  </cols>
  <sheetData>
    <row r="1" spans="1:7">
      <c r="C1" s="143" t="s">
        <v>189</v>
      </c>
      <c r="D1" s="143"/>
      <c r="E1" s="143"/>
      <c r="F1" s="143"/>
      <c r="G1" s="143"/>
    </row>
    <row r="2" spans="1:7" ht="62.25" hidden="1" customHeight="1">
      <c r="B2" s="144"/>
      <c r="C2" s="144"/>
      <c r="D2" s="144"/>
      <c r="E2" s="144"/>
    </row>
    <row r="3" spans="1:7" hidden="1"/>
    <row r="4" spans="1:7" hidden="1">
      <c r="A4" s="1"/>
      <c r="B4" s="1"/>
      <c r="C4" s="143"/>
      <c r="D4" s="143"/>
      <c r="E4" s="143"/>
    </row>
    <row r="5" spans="1:7" ht="54.75" hidden="1" customHeight="1">
      <c r="A5" s="1"/>
      <c r="B5" s="144"/>
      <c r="C5" s="144"/>
      <c r="D5" s="144"/>
      <c r="E5" s="144"/>
    </row>
    <row r="6" spans="1:7">
      <c r="A6" s="1"/>
      <c r="B6" s="1"/>
      <c r="C6" s="3"/>
    </row>
    <row r="7" spans="1:7" ht="31.5" customHeight="1">
      <c r="A7" s="142" t="s">
        <v>216</v>
      </c>
      <c r="B7" s="142"/>
      <c r="C7" s="142"/>
      <c r="D7" s="142"/>
      <c r="E7" s="142"/>
      <c r="F7" s="142"/>
      <c r="G7" s="142"/>
    </row>
    <row r="8" spans="1:7" ht="15.75">
      <c r="A8" s="145"/>
      <c r="B8" s="145"/>
      <c r="C8" s="145"/>
      <c r="D8" s="145"/>
      <c r="E8" s="4"/>
      <c r="F8" s="4"/>
      <c r="G8" s="4"/>
    </row>
    <row r="9" spans="1:7">
      <c r="A9" s="1"/>
      <c r="B9" s="1"/>
      <c r="C9" s="141" t="s">
        <v>0</v>
      </c>
      <c r="D9" s="141"/>
      <c r="E9" s="141"/>
      <c r="F9" s="141"/>
      <c r="G9" s="141"/>
    </row>
    <row r="10" spans="1:7" ht="36" customHeight="1">
      <c r="A10" s="5" t="s">
        <v>1</v>
      </c>
      <c r="B10" s="6" t="s">
        <v>2</v>
      </c>
      <c r="C10" s="7" t="s">
        <v>3</v>
      </c>
      <c r="D10" s="98" t="s">
        <v>184</v>
      </c>
      <c r="E10" s="98" t="s">
        <v>3</v>
      </c>
      <c r="F10" s="98" t="s">
        <v>211</v>
      </c>
      <c r="G10" s="98" t="s">
        <v>212</v>
      </c>
    </row>
    <row r="11" spans="1:7">
      <c r="A11" s="8">
        <v>1</v>
      </c>
      <c r="B11" s="8">
        <v>2</v>
      </c>
      <c r="C11" s="9">
        <v>3</v>
      </c>
      <c r="D11" s="9">
        <v>4</v>
      </c>
      <c r="E11" s="9">
        <v>5</v>
      </c>
      <c r="F11" s="9">
        <v>5</v>
      </c>
      <c r="G11" s="9">
        <v>7</v>
      </c>
    </row>
    <row r="12" spans="1:7" ht="15">
      <c r="A12" s="10" t="s">
        <v>4</v>
      </c>
      <c r="B12" s="11" t="s">
        <v>5</v>
      </c>
      <c r="C12" s="12">
        <f>C13</f>
        <v>116</v>
      </c>
      <c r="D12" s="12">
        <f>D13</f>
        <v>0</v>
      </c>
      <c r="E12" s="12">
        <f>E13</f>
        <v>116</v>
      </c>
      <c r="F12" s="12">
        <f>F13</f>
        <v>27.013760000000001</v>
      </c>
      <c r="G12" s="130">
        <f>F12/E12*100</f>
        <v>23.287724137931036</v>
      </c>
    </row>
    <row r="13" spans="1:7" ht="15">
      <c r="A13" s="13" t="s">
        <v>6</v>
      </c>
      <c r="B13" s="14" t="s">
        <v>7</v>
      </c>
      <c r="C13" s="12">
        <v>116</v>
      </c>
      <c r="D13" s="12"/>
      <c r="E13" s="12">
        <f>C13+D13</f>
        <v>116</v>
      </c>
      <c r="F13" s="12">
        <v>27.013760000000001</v>
      </c>
      <c r="G13" s="130">
        <f t="shared" ref="G13:G41" si="0">F13/E13*100</f>
        <v>23.287724137931036</v>
      </c>
    </row>
    <row r="14" spans="1:7" ht="15">
      <c r="A14" s="15" t="s">
        <v>8</v>
      </c>
      <c r="B14" s="16" t="s">
        <v>9</v>
      </c>
      <c r="C14" s="12">
        <f>C15</f>
        <v>2</v>
      </c>
      <c r="D14" s="12">
        <f>D15</f>
        <v>0</v>
      </c>
      <c r="E14" s="12">
        <f>E15</f>
        <v>2</v>
      </c>
      <c r="F14" s="12">
        <f>F15</f>
        <v>0</v>
      </c>
      <c r="G14" s="130">
        <f t="shared" si="0"/>
        <v>0</v>
      </c>
    </row>
    <row r="15" spans="1:7" ht="15">
      <c r="A15" s="17" t="s">
        <v>10</v>
      </c>
      <c r="B15" s="18" t="s">
        <v>11</v>
      </c>
      <c r="C15" s="12">
        <v>2</v>
      </c>
      <c r="D15" s="12"/>
      <c r="E15" s="12">
        <f>C15+D15</f>
        <v>2</v>
      </c>
      <c r="F15" s="12">
        <v>0</v>
      </c>
      <c r="G15" s="130">
        <f t="shared" si="0"/>
        <v>0</v>
      </c>
    </row>
    <row r="16" spans="1:7" ht="15">
      <c r="A16" s="10" t="s">
        <v>12</v>
      </c>
      <c r="B16" s="11" t="s">
        <v>13</v>
      </c>
      <c r="C16" s="12">
        <f>C17+C18</f>
        <v>182</v>
      </c>
      <c r="D16" s="12">
        <f>D17+D18</f>
        <v>0</v>
      </c>
      <c r="E16" s="12">
        <f>E17+E18</f>
        <v>182</v>
      </c>
      <c r="F16" s="12">
        <f>F17+F18</f>
        <v>17.99962</v>
      </c>
      <c r="G16" s="130">
        <f t="shared" si="0"/>
        <v>9.8899010989010989</v>
      </c>
    </row>
    <row r="17" spans="1:7" ht="15">
      <c r="A17" s="13" t="s">
        <v>14</v>
      </c>
      <c r="B17" s="14" t="s">
        <v>15</v>
      </c>
      <c r="C17" s="12">
        <v>39</v>
      </c>
      <c r="D17" s="12"/>
      <c r="E17" s="12">
        <f>C17+D17</f>
        <v>39</v>
      </c>
      <c r="F17" s="12">
        <v>4.5965100000000003</v>
      </c>
      <c r="G17" s="130">
        <f t="shared" si="0"/>
        <v>11.785923076923076</v>
      </c>
    </row>
    <row r="18" spans="1:7" ht="15">
      <c r="A18" s="10" t="s">
        <v>16</v>
      </c>
      <c r="B18" s="11" t="s">
        <v>17</v>
      </c>
      <c r="C18" s="12">
        <f>C19+C20</f>
        <v>143</v>
      </c>
      <c r="D18" s="12">
        <f>D19+D20</f>
        <v>0</v>
      </c>
      <c r="E18" s="12">
        <f>E19+E20</f>
        <v>143</v>
      </c>
      <c r="F18" s="12">
        <f>F19+F20</f>
        <v>13.403110000000002</v>
      </c>
      <c r="G18" s="130">
        <f t="shared" si="0"/>
        <v>9.3728041958041963</v>
      </c>
    </row>
    <row r="19" spans="1:7" ht="15">
      <c r="A19" s="13" t="s">
        <v>18</v>
      </c>
      <c r="B19" s="14" t="s">
        <v>19</v>
      </c>
      <c r="C19" s="12">
        <v>102</v>
      </c>
      <c r="D19" s="12"/>
      <c r="E19" s="12">
        <f>C19+D19</f>
        <v>102</v>
      </c>
      <c r="F19" s="12">
        <v>4.33711</v>
      </c>
      <c r="G19" s="130">
        <f t="shared" si="0"/>
        <v>4.2520686274509805</v>
      </c>
    </row>
    <row r="20" spans="1:7" ht="15">
      <c r="A20" s="13" t="s">
        <v>20</v>
      </c>
      <c r="B20" s="19" t="s">
        <v>21</v>
      </c>
      <c r="C20" s="12">
        <v>41</v>
      </c>
      <c r="D20" s="12"/>
      <c r="E20" s="12">
        <f>C20+D20</f>
        <v>41</v>
      </c>
      <c r="F20" s="12">
        <v>9.0660000000000007</v>
      </c>
      <c r="G20" s="130">
        <f t="shared" si="0"/>
        <v>22.112195121951224</v>
      </c>
    </row>
    <row r="21" spans="1:7" ht="15">
      <c r="A21" s="15" t="s">
        <v>185</v>
      </c>
      <c r="B21" s="16" t="s">
        <v>22</v>
      </c>
      <c r="C21" s="12">
        <f>C22</f>
        <v>1</v>
      </c>
      <c r="D21" s="12">
        <f>D22</f>
        <v>0</v>
      </c>
      <c r="E21" s="12">
        <f>E22</f>
        <v>1</v>
      </c>
      <c r="F21" s="12">
        <f>F22</f>
        <v>0.2</v>
      </c>
      <c r="G21" s="130">
        <f t="shared" si="0"/>
        <v>20</v>
      </c>
    </row>
    <row r="22" spans="1:7" ht="86.25" customHeight="1">
      <c r="A22" s="17" t="s">
        <v>186</v>
      </c>
      <c r="B22" s="20" t="s">
        <v>23</v>
      </c>
      <c r="C22" s="21">
        <v>1</v>
      </c>
      <c r="D22" s="21"/>
      <c r="E22" s="21">
        <f>C22+D22</f>
        <v>1</v>
      </c>
      <c r="F22" s="21">
        <v>0.2</v>
      </c>
      <c r="G22" s="130">
        <f t="shared" si="0"/>
        <v>20</v>
      </c>
    </row>
    <row r="23" spans="1:7" ht="36" hidden="1">
      <c r="A23" s="15" t="s">
        <v>24</v>
      </c>
      <c r="B23" s="22" t="s">
        <v>25</v>
      </c>
      <c r="C23" s="21">
        <f>C24</f>
        <v>0</v>
      </c>
      <c r="D23" s="21">
        <f>D24</f>
        <v>0</v>
      </c>
      <c r="E23" s="21">
        <f>E24</f>
        <v>0</v>
      </c>
      <c r="F23" s="21">
        <f>F24</f>
        <v>0</v>
      </c>
      <c r="G23" s="130" t="e">
        <f t="shared" si="0"/>
        <v>#DIV/0!</v>
      </c>
    </row>
    <row r="24" spans="1:7" ht="77.25" hidden="1" customHeight="1">
      <c r="A24" s="17" t="s">
        <v>26</v>
      </c>
      <c r="B24" s="19" t="s">
        <v>27</v>
      </c>
      <c r="C24" s="21"/>
      <c r="D24" s="21"/>
      <c r="E24" s="21"/>
      <c r="F24" s="21"/>
      <c r="G24" s="130" t="e">
        <f t="shared" si="0"/>
        <v>#DIV/0!</v>
      </c>
    </row>
    <row r="25" spans="1:7" ht="27" customHeight="1">
      <c r="A25" s="15" t="s">
        <v>28</v>
      </c>
      <c r="B25" s="22" t="s">
        <v>29</v>
      </c>
      <c r="C25" s="21">
        <f>C26</f>
        <v>14</v>
      </c>
      <c r="D25" s="21">
        <f>D26</f>
        <v>0</v>
      </c>
      <c r="E25" s="21">
        <f>E26</f>
        <v>14</v>
      </c>
      <c r="F25" s="21">
        <f>F26</f>
        <v>1.482</v>
      </c>
      <c r="G25" s="130">
        <f t="shared" si="0"/>
        <v>10.585714285714285</v>
      </c>
    </row>
    <row r="26" spans="1:7" ht="38.25" customHeight="1">
      <c r="A26" s="17" t="s">
        <v>30</v>
      </c>
      <c r="B26" s="19" t="s">
        <v>31</v>
      </c>
      <c r="C26" s="21">
        <v>14</v>
      </c>
      <c r="D26" s="21"/>
      <c r="E26" s="21">
        <f>C26+D26</f>
        <v>14</v>
      </c>
      <c r="F26" s="21">
        <v>1.482</v>
      </c>
      <c r="G26" s="130">
        <f t="shared" si="0"/>
        <v>10.585714285714285</v>
      </c>
    </row>
    <row r="27" spans="1:7" ht="15">
      <c r="A27" s="15" t="s">
        <v>32</v>
      </c>
      <c r="B27" s="23" t="s">
        <v>33</v>
      </c>
      <c r="C27" s="21">
        <f>C28</f>
        <v>0</v>
      </c>
      <c r="D27" s="21">
        <f>D28</f>
        <v>0</v>
      </c>
      <c r="E27" s="21">
        <f>E28</f>
        <v>0</v>
      </c>
      <c r="F27" s="21">
        <f>F28</f>
        <v>0</v>
      </c>
      <c r="G27" s="130">
        <v>0</v>
      </c>
    </row>
    <row r="28" spans="1:7" ht="13.5" customHeight="1">
      <c r="A28" s="17" t="s">
        <v>34</v>
      </c>
      <c r="B28" s="24" t="s">
        <v>35</v>
      </c>
      <c r="C28" s="21">
        <v>0</v>
      </c>
      <c r="D28" s="21">
        <v>0</v>
      </c>
      <c r="E28" s="21">
        <f>C28+D28</f>
        <v>0</v>
      </c>
      <c r="F28" s="21">
        <f>D28+E28</f>
        <v>0</v>
      </c>
      <c r="G28" s="130">
        <v>0</v>
      </c>
    </row>
    <row r="29" spans="1:7" ht="15">
      <c r="A29" s="135" t="s">
        <v>36</v>
      </c>
      <c r="B29" s="136"/>
      <c r="C29" s="25">
        <f>C12+C14+C16+C21+C25+C27</f>
        <v>315</v>
      </c>
      <c r="D29" s="25">
        <f>D12+D14+D16+D21+D25+D27</f>
        <v>0</v>
      </c>
      <c r="E29" s="25">
        <f>E12+E14+E16+E21+E25+E27</f>
        <v>315</v>
      </c>
      <c r="F29" s="25">
        <f>F12+F14+F16+F21+F25+F27</f>
        <v>46.69538</v>
      </c>
      <c r="G29" s="131">
        <f t="shared" si="0"/>
        <v>14.823930158730159</v>
      </c>
    </row>
    <row r="30" spans="1:7" ht="14.25">
      <c r="A30" s="137" t="s">
        <v>37</v>
      </c>
      <c r="B30" s="138"/>
      <c r="C30" s="106">
        <f>C31</f>
        <v>1943.0400000000002</v>
      </c>
      <c r="D30" s="25">
        <f>D31</f>
        <v>0</v>
      </c>
      <c r="E30" s="106">
        <f>E31</f>
        <v>1943.0400000000002</v>
      </c>
      <c r="F30" s="106">
        <f>F31</f>
        <v>466.69900000000001</v>
      </c>
      <c r="G30" s="131">
        <f t="shared" si="0"/>
        <v>24.019011445981555</v>
      </c>
    </row>
    <row r="31" spans="1:7" ht="25.5">
      <c r="A31" s="26" t="s">
        <v>38</v>
      </c>
      <c r="B31" s="27" t="s">
        <v>39</v>
      </c>
      <c r="C31" s="21">
        <f>C32+C35+C38</f>
        <v>1943.0400000000002</v>
      </c>
      <c r="D31" s="21">
        <f>D32+D35+D38</f>
        <v>0</v>
      </c>
      <c r="E31" s="21">
        <f>E32+E35+E38</f>
        <v>1943.0400000000002</v>
      </c>
      <c r="F31" s="21">
        <f>F32+F35+F38</f>
        <v>466.69900000000001</v>
      </c>
      <c r="G31" s="130">
        <f t="shared" si="0"/>
        <v>24.019011445981555</v>
      </c>
    </row>
    <row r="32" spans="1:7" ht="30" customHeight="1">
      <c r="A32" s="26" t="s">
        <v>40</v>
      </c>
      <c r="B32" s="28" t="s">
        <v>41</v>
      </c>
      <c r="C32" s="21">
        <f>C33+C34</f>
        <v>1807.7</v>
      </c>
      <c r="D32" s="21">
        <f t="shared" ref="D32:E32" si="1">D33+D34</f>
        <v>-757.4</v>
      </c>
      <c r="E32" s="21">
        <f t="shared" si="1"/>
        <v>1050.3000000000002</v>
      </c>
      <c r="F32" s="21">
        <f t="shared" ref="F32" si="2">F33+F34</f>
        <v>392.84000000000003</v>
      </c>
      <c r="G32" s="130">
        <f t="shared" si="0"/>
        <v>37.402646862801106</v>
      </c>
    </row>
    <row r="33" spans="1:7" ht="25.5">
      <c r="A33" s="26" t="s">
        <v>42</v>
      </c>
      <c r="B33" s="27" t="s">
        <v>43</v>
      </c>
      <c r="C33" s="21">
        <v>796.2</v>
      </c>
      <c r="D33" s="21"/>
      <c r="E33" s="21">
        <f>C33+D33</f>
        <v>796.2</v>
      </c>
      <c r="F33" s="21">
        <v>202.852</v>
      </c>
      <c r="G33" s="130">
        <f t="shared" si="0"/>
        <v>25.477518211504645</v>
      </c>
    </row>
    <row r="34" spans="1:7" ht="25.5">
      <c r="A34" s="26" t="s">
        <v>187</v>
      </c>
      <c r="B34" s="29" t="s">
        <v>188</v>
      </c>
      <c r="C34" s="21">
        <v>1011.5</v>
      </c>
      <c r="D34" s="21">
        <v>-757.4</v>
      </c>
      <c r="E34" s="21">
        <f>C34+D34</f>
        <v>254.10000000000002</v>
      </c>
      <c r="F34" s="21">
        <v>189.988</v>
      </c>
      <c r="G34" s="130">
        <f t="shared" si="0"/>
        <v>74.768988587170398</v>
      </c>
    </row>
    <row r="35" spans="1:7" ht="27.75" customHeight="1">
      <c r="A35" s="26" t="s">
        <v>44</v>
      </c>
      <c r="B35" s="28" t="s">
        <v>45</v>
      </c>
      <c r="C35" s="21">
        <f>C36+C37</f>
        <v>52.94</v>
      </c>
      <c r="D35" s="21">
        <f>D36+D37</f>
        <v>0</v>
      </c>
      <c r="E35" s="21">
        <f>E36+E37</f>
        <v>52.94</v>
      </c>
      <c r="F35" s="21">
        <f>F36+F37</f>
        <v>3.9</v>
      </c>
      <c r="G35" s="130">
        <f t="shared" si="0"/>
        <v>7.3668303740083108</v>
      </c>
    </row>
    <row r="36" spans="1:7" ht="63" customHeight="1">
      <c r="A36" s="26" t="s">
        <v>46</v>
      </c>
      <c r="B36" s="27" t="s">
        <v>47</v>
      </c>
      <c r="C36" s="21">
        <f>24.96+27.98</f>
        <v>52.94</v>
      </c>
      <c r="D36" s="21"/>
      <c r="E36" s="21">
        <f>C36+D36</f>
        <v>52.94</v>
      </c>
      <c r="F36" s="21">
        <v>3.9</v>
      </c>
      <c r="G36" s="130">
        <f t="shared" si="0"/>
        <v>7.3668303740083108</v>
      </c>
    </row>
    <row r="37" spans="1:7" ht="54.75" hidden="1" customHeight="1">
      <c r="A37" s="26" t="s">
        <v>48</v>
      </c>
      <c r="B37" s="29" t="s">
        <v>49</v>
      </c>
      <c r="C37" s="21"/>
      <c r="D37" s="21"/>
      <c r="E37" s="21"/>
      <c r="F37" s="21"/>
      <c r="G37" s="130" t="e">
        <f t="shared" si="0"/>
        <v>#DIV/0!</v>
      </c>
    </row>
    <row r="38" spans="1:7" ht="27.75" customHeight="1">
      <c r="A38" s="26" t="s">
        <v>50</v>
      </c>
      <c r="B38" s="28" t="s">
        <v>51</v>
      </c>
      <c r="C38" s="21">
        <f>C39+C40</f>
        <v>82.4</v>
      </c>
      <c r="D38" s="21">
        <f>D39+D40</f>
        <v>757.4</v>
      </c>
      <c r="E38" s="21">
        <f>E39+E40</f>
        <v>839.8</v>
      </c>
      <c r="F38" s="21">
        <f>F39+F40</f>
        <v>69.959000000000003</v>
      </c>
      <c r="G38" s="130">
        <f t="shared" si="0"/>
        <v>8.3304358180519174</v>
      </c>
    </row>
    <row r="39" spans="1:7" ht="52.5" customHeight="1">
      <c r="A39" s="26" t="s">
        <v>52</v>
      </c>
      <c r="B39" s="27" t="s">
        <v>53</v>
      </c>
      <c r="C39" s="21">
        <v>81.400000000000006</v>
      </c>
      <c r="D39" s="21"/>
      <c r="E39" s="21">
        <f>C39+D39</f>
        <v>81.400000000000006</v>
      </c>
      <c r="F39" s="21">
        <v>20.309000000000001</v>
      </c>
      <c r="G39" s="130">
        <f t="shared" si="0"/>
        <v>24.949631449631447</v>
      </c>
    </row>
    <row r="40" spans="1:7" ht="54.75" customHeight="1">
      <c r="A40" s="26" t="s">
        <v>54</v>
      </c>
      <c r="B40" s="30" t="s">
        <v>55</v>
      </c>
      <c r="C40" s="21">
        <v>1</v>
      </c>
      <c r="D40" s="21">
        <v>757.4</v>
      </c>
      <c r="E40" s="21">
        <f>C40+D40</f>
        <v>758.4</v>
      </c>
      <c r="F40" s="21">
        <v>49.65</v>
      </c>
      <c r="G40" s="130">
        <f t="shared" si="0"/>
        <v>6.5466772151898738</v>
      </c>
    </row>
    <row r="41" spans="1:7" ht="14.25">
      <c r="A41" s="139" t="s">
        <v>56</v>
      </c>
      <c r="B41" s="140"/>
      <c r="C41" s="106">
        <f>C29+C30</f>
        <v>2258.04</v>
      </c>
      <c r="D41" s="25">
        <f>D29+D30</f>
        <v>0</v>
      </c>
      <c r="E41" s="106">
        <f>E29+E30</f>
        <v>2258.04</v>
      </c>
      <c r="F41" s="106">
        <f>F29+F30</f>
        <v>513.39437999999996</v>
      </c>
      <c r="G41" s="131">
        <f t="shared" si="0"/>
        <v>22.736283679651379</v>
      </c>
    </row>
  </sheetData>
  <mergeCells count="10">
    <mergeCell ref="C4:E4"/>
    <mergeCell ref="B5:E5"/>
    <mergeCell ref="B2:E2"/>
    <mergeCell ref="A8:D8"/>
    <mergeCell ref="C1:G1"/>
    <mergeCell ref="A29:B29"/>
    <mergeCell ref="A30:B30"/>
    <mergeCell ref="A41:B41"/>
    <mergeCell ref="C9:G9"/>
    <mergeCell ref="A7:G7"/>
  </mergeCells>
  <pageMargins left="0.70866141732283472" right="0.70866141732283472" top="0.74803149606299213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Q106"/>
  <sheetViews>
    <sheetView zoomScale="110" zoomScaleNormal="110" workbookViewId="0">
      <selection activeCell="A6" sqref="A6:L6"/>
    </sheetView>
  </sheetViews>
  <sheetFormatPr defaultRowHeight="15.75"/>
  <cols>
    <col min="1" max="1" width="2.85546875" style="34" customWidth="1"/>
    <col min="2" max="2" width="46.5703125" style="34" customWidth="1"/>
    <col min="3" max="3" width="6.85546875" style="34" hidden="1" customWidth="1"/>
    <col min="4" max="5" width="3.28515625" style="34" customWidth="1"/>
    <col min="6" max="6" width="10.140625" style="34" customWidth="1"/>
    <col min="7" max="7" width="4.85546875" style="34" customWidth="1"/>
    <col min="8" max="8" width="7.5703125" style="97" hidden="1" customWidth="1"/>
    <col min="9" max="9" width="7.5703125" style="41" hidden="1" customWidth="1"/>
    <col min="10" max="10" width="7.28515625" style="41" customWidth="1"/>
    <col min="11" max="12" width="7.28515625" style="34" customWidth="1"/>
    <col min="13" max="14" width="9.140625" style="34"/>
    <col min="15" max="15" width="8.85546875" style="34" customWidth="1"/>
    <col min="16" max="17" width="9.140625" style="34" hidden="1" customWidth="1"/>
    <col min="18" max="16384" width="9.140625" style="34"/>
  </cols>
  <sheetData>
    <row r="1" spans="1:12" s="2" customFormat="1" ht="12.75">
      <c r="A1" s="31"/>
      <c r="B1" s="32"/>
      <c r="C1" s="143" t="s">
        <v>193</v>
      </c>
      <c r="D1" s="143"/>
      <c r="E1" s="143"/>
      <c r="F1" s="143"/>
      <c r="G1" s="143"/>
      <c r="H1" s="143"/>
      <c r="I1" s="143"/>
      <c r="J1" s="143"/>
      <c r="K1" s="143"/>
      <c r="L1" s="143"/>
    </row>
    <row r="2" spans="1:12" s="2" customFormat="1" ht="101.25" hidden="1" customHeight="1">
      <c r="A2" s="31"/>
      <c r="C2" s="99"/>
      <c r="D2" s="144"/>
      <c r="E2" s="144"/>
      <c r="F2" s="144"/>
      <c r="G2" s="144"/>
      <c r="H2" s="144"/>
      <c r="I2" s="144"/>
      <c r="J2" s="144"/>
    </row>
    <row r="3" spans="1:12" ht="21" hidden="1" customHeight="1">
      <c r="D3" s="35"/>
      <c r="E3" s="35"/>
      <c r="F3" s="152"/>
      <c r="G3" s="152"/>
      <c r="H3" s="152"/>
      <c r="I3" s="152"/>
      <c r="J3" s="152"/>
      <c r="K3" s="36"/>
    </row>
    <row r="4" spans="1:12" ht="76.5" hidden="1" customHeight="1">
      <c r="B4" s="37"/>
      <c r="C4" s="37"/>
      <c r="D4" s="163"/>
      <c r="E4" s="163"/>
      <c r="F4" s="163"/>
      <c r="G4" s="163"/>
      <c r="H4" s="163"/>
      <c r="I4" s="163"/>
      <c r="J4" s="163"/>
    </row>
    <row r="5" spans="1:12" ht="12" customHeight="1">
      <c r="B5" s="38"/>
      <c r="C5" s="38"/>
      <c r="D5" s="39"/>
      <c r="E5" s="39"/>
      <c r="F5" s="39"/>
      <c r="G5" s="39"/>
      <c r="H5" s="40"/>
    </row>
    <row r="6" spans="1:12" ht="60.75" customHeight="1">
      <c r="A6" s="150" t="s">
        <v>213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15" customHeight="1" thickBot="1">
      <c r="A7" s="35"/>
      <c r="B7" s="35"/>
      <c r="C7" s="42"/>
      <c r="D7" s="35"/>
      <c r="E7" s="35"/>
      <c r="F7" s="35"/>
      <c r="G7" s="151" t="s">
        <v>57</v>
      </c>
      <c r="H7" s="151"/>
      <c r="I7" s="151"/>
      <c r="J7" s="151"/>
      <c r="K7" s="151"/>
      <c r="L7" s="151"/>
    </row>
    <row r="8" spans="1:12" ht="15.75" customHeight="1">
      <c r="A8" s="153" t="s">
        <v>58</v>
      </c>
      <c r="B8" s="155" t="s">
        <v>59</v>
      </c>
      <c r="C8" s="157" t="s">
        <v>60</v>
      </c>
      <c r="D8" s="157" t="s">
        <v>61</v>
      </c>
      <c r="E8" s="159" t="s">
        <v>62</v>
      </c>
      <c r="F8" s="161" t="s">
        <v>63</v>
      </c>
      <c r="G8" s="161" t="s">
        <v>64</v>
      </c>
      <c r="H8" s="164" t="s">
        <v>65</v>
      </c>
      <c r="I8" s="164" t="s">
        <v>184</v>
      </c>
      <c r="J8" s="146" t="s">
        <v>3</v>
      </c>
      <c r="K8" s="146" t="s">
        <v>211</v>
      </c>
      <c r="L8" s="148" t="s">
        <v>212</v>
      </c>
    </row>
    <row r="9" spans="1:12" ht="38.25" customHeight="1" thickBot="1">
      <c r="A9" s="154"/>
      <c r="B9" s="156"/>
      <c r="C9" s="158"/>
      <c r="D9" s="158"/>
      <c r="E9" s="160"/>
      <c r="F9" s="162"/>
      <c r="G9" s="162"/>
      <c r="H9" s="165"/>
      <c r="I9" s="165"/>
      <c r="J9" s="147"/>
      <c r="K9" s="147"/>
      <c r="L9" s="149"/>
    </row>
    <row r="10" spans="1:12" ht="12.75" customHeight="1">
      <c r="A10" s="43">
        <v>1</v>
      </c>
      <c r="B10" s="43">
        <v>2</v>
      </c>
      <c r="C10" s="43">
        <v>3</v>
      </c>
      <c r="D10" s="43">
        <v>3</v>
      </c>
      <c r="E10" s="43">
        <v>4</v>
      </c>
      <c r="F10" s="43">
        <v>5</v>
      </c>
      <c r="G10" s="43">
        <v>6</v>
      </c>
      <c r="H10" s="104">
        <v>7</v>
      </c>
      <c r="I10" s="104">
        <v>8</v>
      </c>
      <c r="J10" s="43">
        <v>7</v>
      </c>
      <c r="K10" s="43">
        <v>8</v>
      </c>
      <c r="L10" s="43">
        <v>9</v>
      </c>
    </row>
    <row r="11" spans="1:12" s="47" customFormat="1" ht="18" customHeight="1">
      <c r="A11" s="44"/>
      <c r="B11" s="45" t="s">
        <v>66</v>
      </c>
      <c r="C11" s="45">
        <v>895</v>
      </c>
      <c r="D11" s="45"/>
      <c r="E11" s="45"/>
      <c r="F11" s="45"/>
      <c r="G11" s="45"/>
      <c r="H11" s="100">
        <f>H12+H51+H67+H70+H84+H64</f>
        <v>2258.04</v>
      </c>
      <c r="I11" s="46">
        <f>I12+I51+I67+I70+I84+I64</f>
        <v>0</v>
      </c>
      <c r="J11" s="100">
        <f>J12+J51+J67+J70+J84+J64</f>
        <v>2258.04</v>
      </c>
      <c r="K11" s="100">
        <f>K12+K51+K67+K70+K84+K64</f>
        <v>498.13296000000003</v>
      </c>
      <c r="L11" s="46">
        <f>K11/J11*100</f>
        <v>22.060413455917523</v>
      </c>
    </row>
    <row r="12" spans="1:12" s="51" customFormat="1" ht="19.5" customHeight="1">
      <c r="A12" s="44">
        <v>1</v>
      </c>
      <c r="B12" s="48" t="s">
        <v>67</v>
      </c>
      <c r="C12" s="49" t="s">
        <v>68</v>
      </c>
      <c r="D12" s="49" t="s">
        <v>69</v>
      </c>
      <c r="E12" s="50"/>
      <c r="F12" s="50"/>
      <c r="G12" s="50"/>
      <c r="H12" s="100">
        <f>H13+H19+H37+H43</f>
        <v>2145.04</v>
      </c>
      <c r="I12" s="46">
        <f>I13+I19+I37+I43</f>
        <v>-10</v>
      </c>
      <c r="J12" s="100">
        <f>J13+J19+J37+J43</f>
        <v>2135.04</v>
      </c>
      <c r="K12" s="100">
        <f>K13+K19+K37+K43</f>
        <v>468.32396</v>
      </c>
      <c r="L12" s="46">
        <f t="shared" ref="L12:L75" si="0">K12/J12*100</f>
        <v>21.935137514988011</v>
      </c>
    </row>
    <row r="13" spans="1:12" s="51" customFormat="1" ht="48.75" customHeight="1">
      <c r="A13" s="44"/>
      <c r="B13" s="52" t="s">
        <v>70</v>
      </c>
      <c r="C13" s="45">
        <v>895</v>
      </c>
      <c r="D13" s="53" t="s">
        <v>69</v>
      </c>
      <c r="E13" s="53" t="s">
        <v>71</v>
      </c>
      <c r="F13" s="54"/>
      <c r="G13" s="55"/>
      <c r="H13" s="101">
        <f t="shared" ref="H13:K14" si="1">H14</f>
        <v>180</v>
      </c>
      <c r="I13" s="56">
        <f t="shared" si="1"/>
        <v>0</v>
      </c>
      <c r="J13" s="101">
        <f t="shared" si="1"/>
        <v>180</v>
      </c>
      <c r="K13" s="101">
        <f t="shared" si="1"/>
        <v>45</v>
      </c>
      <c r="L13" s="46">
        <f t="shared" si="0"/>
        <v>25</v>
      </c>
    </row>
    <row r="14" spans="1:12" s="59" customFormat="1" ht="24.75">
      <c r="A14" s="57"/>
      <c r="B14" s="58" t="s">
        <v>72</v>
      </c>
      <c r="C14" s="49" t="s">
        <v>68</v>
      </c>
      <c r="D14" s="54" t="s">
        <v>69</v>
      </c>
      <c r="E14" s="54" t="s">
        <v>71</v>
      </c>
      <c r="F14" s="54" t="s">
        <v>73</v>
      </c>
      <c r="G14" s="55"/>
      <c r="H14" s="101">
        <f t="shared" si="1"/>
        <v>180</v>
      </c>
      <c r="I14" s="56">
        <f t="shared" si="1"/>
        <v>0</v>
      </c>
      <c r="J14" s="101">
        <f t="shared" si="1"/>
        <v>180</v>
      </c>
      <c r="K14" s="101">
        <f t="shared" si="1"/>
        <v>45</v>
      </c>
      <c r="L14" s="46">
        <f t="shared" si="0"/>
        <v>25</v>
      </c>
    </row>
    <row r="15" spans="1:12" s="59" customFormat="1" ht="24.75" hidden="1">
      <c r="A15" s="57"/>
      <c r="B15" s="60" t="s">
        <v>74</v>
      </c>
      <c r="C15" s="45">
        <v>895</v>
      </c>
      <c r="D15" s="54" t="s">
        <v>69</v>
      </c>
      <c r="E15" s="54" t="s">
        <v>71</v>
      </c>
      <c r="F15" s="54" t="s">
        <v>75</v>
      </c>
      <c r="G15" s="54"/>
      <c r="H15" s="102">
        <f>H16+H17+H18</f>
        <v>180</v>
      </c>
      <c r="I15" s="61">
        <f>I16+I17+I18</f>
        <v>0</v>
      </c>
      <c r="J15" s="102">
        <f>J16+J17+J18</f>
        <v>180</v>
      </c>
      <c r="K15" s="102">
        <f>K16+K17+K18</f>
        <v>45</v>
      </c>
      <c r="L15" s="46">
        <f t="shared" si="0"/>
        <v>25</v>
      </c>
    </row>
    <row r="16" spans="1:12" s="59" customFormat="1" ht="24.75" hidden="1">
      <c r="A16" s="57"/>
      <c r="B16" s="60" t="s">
        <v>76</v>
      </c>
      <c r="C16" s="49" t="s">
        <v>68</v>
      </c>
      <c r="D16" s="62" t="s">
        <v>69</v>
      </c>
      <c r="E16" s="62" t="s">
        <v>71</v>
      </c>
      <c r="F16" s="54" t="s">
        <v>75</v>
      </c>
      <c r="G16" s="54" t="s">
        <v>77</v>
      </c>
      <c r="H16" s="102"/>
      <c r="I16" s="61"/>
      <c r="J16" s="102"/>
      <c r="K16" s="102"/>
      <c r="L16" s="46" t="e">
        <f t="shared" si="0"/>
        <v>#DIV/0!</v>
      </c>
    </row>
    <row r="17" spans="1:12" s="59" customFormat="1" ht="36" hidden="1">
      <c r="A17" s="57"/>
      <c r="B17" s="60" t="s">
        <v>78</v>
      </c>
      <c r="C17" s="49"/>
      <c r="D17" s="62" t="s">
        <v>69</v>
      </c>
      <c r="E17" s="62" t="s">
        <v>71</v>
      </c>
      <c r="F17" s="54" t="s">
        <v>75</v>
      </c>
      <c r="G17" s="54" t="s">
        <v>79</v>
      </c>
      <c r="H17" s="102"/>
      <c r="I17" s="61"/>
      <c r="J17" s="102"/>
      <c r="K17" s="102"/>
      <c r="L17" s="46" t="e">
        <f t="shared" si="0"/>
        <v>#DIV/0!</v>
      </c>
    </row>
    <row r="18" spans="1:12" s="59" customFormat="1" ht="36">
      <c r="A18" s="57"/>
      <c r="B18" s="63" t="s">
        <v>80</v>
      </c>
      <c r="C18" s="49"/>
      <c r="D18" s="62" t="s">
        <v>69</v>
      </c>
      <c r="E18" s="62" t="s">
        <v>71</v>
      </c>
      <c r="F18" s="54" t="s">
        <v>81</v>
      </c>
      <c r="G18" s="54" t="s">
        <v>82</v>
      </c>
      <c r="H18" s="102">
        <v>180</v>
      </c>
      <c r="I18" s="61"/>
      <c r="J18" s="102">
        <f>H18+I18</f>
        <v>180</v>
      </c>
      <c r="K18" s="102">
        <v>45</v>
      </c>
      <c r="L18" s="46">
        <f t="shared" si="0"/>
        <v>25</v>
      </c>
    </row>
    <row r="19" spans="1:12" s="51" customFormat="1" ht="48">
      <c r="A19" s="44"/>
      <c r="B19" s="52" t="s">
        <v>83</v>
      </c>
      <c r="C19" s="45">
        <v>895</v>
      </c>
      <c r="D19" s="53" t="s">
        <v>69</v>
      </c>
      <c r="E19" s="53" t="s">
        <v>84</v>
      </c>
      <c r="F19" s="55"/>
      <c r="G19" s="55"/>
      <c r="H19" s="101">
        <f>H24+H20</f>
        <v>1157.8399999999999</v>
      </c>
      <c r="I19" s="56">
        <f>I24+I20</f>
        <v>0</v>
      </c>
      <c r="J19" s="101">
        <f>J24+J20</f>
        <v>1157.8399999999999</v>
      </c>
      <c r="K19" s="101">
        <f>K24+K20</f>
        <v>227.76295999999999</v>
      </c>
      <c r="L19" s="46">
        <f t="shared" si="0"/>
        <v>19.671367373730394</v>
      </c>
    </row>
    <row r="20" spans="1:12" s="51" customFormat="1" ht="24.75">
      <c r="A20" s="57"/>
      <c r="B20" s="58" t="s">
        <v>85</v>
      </c>
      <c r="C20" s="45">
        <v>895</v>
      </c>
      <c r="D20" s="53" t="s">
        <v>69</v>
      </c>
      <c r="E20" s="53" t="s">
        <v>84</v>
      </c>
      <c r="F20" s="54" t="s">
        <v>86</v>
      </c>
      <c r="G20" s="55"/>
      <c r="H20" s="100">
        <f>H21</f>
        <v>592.5</v>
      </c>
      <c r="I20" s="46">
        <f>I21</f>
        <v>0</v>
      </c>
      <c r="J20" s="100">
        <f>J21</f>
        <v>592.5</v>
      </c>
      <c r="K20" s="100">
        <f>K21</f>
        <v>135.952</v>
      </c>
      <c r="L20" s="46">
        <f t="shared" si="0"/>
        <v>22.945485232067512</v>
      </c>
    </row>
    <row r="21" spans="1:12" s="51" customFormat="1" ht="24.75">
      <c r="A21" s="57"/>
      <c r="B21" s="60" t="s">
        <v>74</v>
      </c>
      <c r="C21" s="45">
        <v>895</v>
      </c>
      <c r="D21" s="62" t="s">
        <v>69</v>
      </c>
      <c r="E21" s="62" t="s">
        <v>84</v>
      </c>
      <c r="F21" s="54" t="s">
        <v>87</v>
      </c>
      <c r="G21" s="54"/>
      <c r="H21" s="103">
        <f>H23+H22</f>
        <v>592.5</v>
      </c>
      <c r="I21" s="64">
        <f>I23+I22</f>
        <v>0</v>
      </c>
      <c r="J21" s="103">
        <f>J23+J22</f>
        <v>592.5</v>
      </c>
      <c r="K21" s="103">
        <f>K23+K22</f>
        <v>135.952</v>
      </c>
      <c r="L21" s="46">
        <f t="shared" si="0"/>
        <v>22.945485232067512</v>
      </c>
    </row>
    <row r="22" spans="1:12" s="51" customFormat="1" ht="24.75">
      <c r="A22" s="57"/>
      <c r="B22" s="60" t="s">
        <v>76</v>
      </c>
      <c r="C22" s="45">
        <v>895</v>
      </c>
      <c r="D22" s="62" t="s">
        <v>69</v>
      </c>
      <c r="E22" s="62" t="s">
        <v>84</v>
      </c>
      <c r="F22" s="54" t="s">
        <v>87</v>
      </c>
      <c r="G22" s="54" t="s">
        <v>77</v>
      </c>
      <c r="H22" s="103">
        <v>456</v>
      </c>
      <c r="I22" s="64"/>
      <c r="J22" s="103">
        <f>H22+I22</f>
        <v>456</v>
      </c>
      <c r="K22" s="103">
        <v>104.41800000000001</v>
      </c>
      <c r="L22" s="46">
        <f t="shared" si="0"/>
        <v>22.898684210526319</v>
      </c>
    </row>
    <row r="23" spans="1:12" s="51" customFormat="1" ht="36">
      <c r="A23" s="57"/>
      <c r="B23" s="60" t="s">
        <v>78</v>
      </c>
      <c r="C23" s="45">
        <v>895</v>
      </c>
      <c r="D23" s="62" t="s">
        <v>69</v>
      </c>
      <c r="E23" s="62" t="s">
        <v>84</v>
      </c>
      <c r="F23" s="54" t="s">
        <v>87</v>
      </c>
      <c r="G23" s="54" t="s">
        <v>79</v>
      </c>
      <c r="H23" s="103">
        <v>136.5</v>
      </c>
      <c r="I23" s="64"/>
      <c r="J23" s="103">
        <f>H23+I23</f>
        <v>136.5</v>
      </c>
      <c r="K23" s="103">
        <v>31.533999999999999</v>
      </c>
      <c r="L23" s="46">
        <f t="shared" si="0"/>
        <v>23.101831501831501</v>
      </c>
    </row>
    <row r="24" spans="1:12" s="59" customFormat="1" ht="24" customHeight="1">
      <c r="A24" s="57"/>
      <c r="B24" s="58" t="s">
        <v>88</v>
      </c>
      <c r="C24" s="45">
        <v>895</v>
      </c>
      <c r="D24" s="53" t="s">
        <v>69</v>
      </c>
      <c r="E24" s="53" t="s">
        <v>84</v>
      </c>
      <c r="F24" s="54" t="s">
        <v>89</v>
      </c>
      <c r="G24" s="54"/>
      <c r="H24" s="100">
        <f>H25+H28</f>
        <v>565.33999999999992</v>
      </c>
      <c r="I24" s="46">
        <f>I25+I28</f>
        <v>0</v>
      </c>
      <c r="J24" s="100">
        <f>J25+J28</f>
        <v>565.33999999999992</v>
      </c>
      <c r="K24" s="100">
        <f>K25+K28</f>
        <v>91.810959999999994</v>
      </c>
      <c r="L24" s="46">
        <f t="shared" si="0"/>
        <v>16.239954717515126</v>
      </c>
    </row>
    <row r="25" spans="1:12" s="59" customFormat="1" ht="24.75">
      <c r="A25" s="57"/>
      <c r="B25" s="60" t="s">
        <v>90</v>
      </c>
      <c r="C25" s="45">
        <v>895</v>
      </c>
      <c r="D25" s="62" t="s">
        <v>69</v>
      </c>
      <c r="E25" s="62" t="s">
        <v>84</v>
      </c>
      <c r="F25" s="54" t="s">
        <v>91</v>
      </c>
      <c r="G25" s="54"/>
      <c r="H25" s="103">
        <f>H26+H27</f>
        <v>419</v>
      </c>
      <c r="I25" s="64">
        <f>I26+I27</f>
        <v>0</v>
      </c>
      <c r="J25" s="103">
        <f>J26+J27</f>
        <v>419</v>
      </c>
      <c r="K25" s="103">
        <f>K26+K27</f>
        <v>74.438999999999993</v>
      </c>
      <c r="L25" s="46">
        <f t="shared" si="0"/>
        <v>17.765871121718376</v>
      </c>
    </row>
    <row r="26" spans="1:12" s="59" customFormat="1" ht="25.5" customHeight="1">
      <c r="A26" s="57"/>
      <c r="B26" s="60" t="s">
        <v>92</v>
      </c>
      <c r="C26" s="45">
        <v>895</v>
      </c>
      <c r="D26" s="54" t="s">
        <v>69</v>
      </c>
      <c r="E26" s="54" t="s">
        <v>84</v>
      </c>
      <c r="F26" s="54" t="s">
        <v>91</v>
      </c>
      <c r="G26" s="54" t="s">
        <v>77</v>
      </c>
      <c r="H26" s="103">
        <v>322.7</v>
      </c>
      <c r="I26" s="64"/>
      <c r="J26" s="103">
        <f>H26+I26</f>
        <v>322.7</v>
      </c>
      <c r="K26" s="103">
        <v>62.765999999999998</v>
      </c>
      <c r="L26" s="46">
        <f t="shared" si="0"/>
        <v>19.450263402541061</v>
      </c>
    </row>
    <row r="27" spans="1:12" s="59" customFormat="1" ht="36">
      <c r="A27" s="57"/>
      <c r="B27" s="60" t="s">
        <v>78</v>
      </c>
      <c r="C27" s="45">
        <v>895</v>
      </c>
      <c r="D27" s="54" t="s">
        <v>69</v>
      </c>
      <c r="E27" s="54" t="s">
        <v>84</v>
      </c>
      <c r="F27" s="54" t="s">
        <v>91</v>
      </c>
      <c r="G27" s="54" t="s">
        <v>79</v>
      </c>
      <c r="H27" s="103">
        <v>96.3</v>
      </c>
      <c r="I27" s="64"/>
      <c r="J27" s="103">
        <f>H27+I27</f>
        <v>96.3</v>
      </c>
      <c r="K27" s="103">
        <v>11.673</v>
      </c>
      <c r="L27" s="46">
        <f t="shared" si="0"/>
        <v>12.121495327102805</v>
      </c>
    </row>
    <row r="28" spans="1:12" s="59" customFormat="1" ht="24.75">
      <c r="A28" s="57"/>
      <c r="B28" s="60" t="s">
        <v>93</v>
      </c>
      <c r="C28" s="45">
        <v>895</v>
      </c>
      <c r="D28" s="54" t="s">
        <v>69</v>
      </c>
      <c r="E28" s="54" t="s">
        <v>84</v>
      </c>
      <c r="F28" s="54" t="s">
        <v>94</v>
      </c>
      <c r="G28" s="54"/>
      <c r="H28" s="103">
        <f>H29+H30+H33</f>
        <v>146.33999999999997</v>
      </c>
      <c r="I28" s="64">
        <f>I29+I30+I33</f>
        <v>0</v>
      </c>
      <c r="J28" s="103">
        <f>J29+J30+J33</f>
        <v>146.33999999999997</v>
      </c>
      <c r="K28" s="103">
        <f>K29+K30+K33</f>
        <v>17.371959999999998</v>
      </c>
      <c r="L28" s="46">
        <f t="shared" si="0"/>
        <v>11.870958042913763</v>
      </c>
    </row>
    <row r="29" spans="1:12" s="51" customFormat="1" ht="24.75" hidden="1">
      <c r="A29" s="44"/>
      <c r="B29" s="65" t="s">
        <v>95</v>
      </c>
      <c r="C29" s="45">
        <v>895</v>
      </c>
      <c r="D29" s="54" t="s">
        <v>69</v>
      </c>
      <c r="E29" s="54" t="s">
        <v>84</v>
      </c>
      <c r="F29" s="54" t="s">
        <v>94</v>
      </c>
      <c r="G29" s="54" t="s">
        <v>96</v>
      </c>
      <c r="H29" s="103">
        <v>0</v>
      </c>
      <c r="I29" s="64">
        <v>0</v>
      </c>
      <c r="J29" s="103">
        <v>0</v>
      </c>
      <c r="K29" s="103">
        <v>0</v>
      </c>
      <c r="L29" s="46" t="e">
        <f t="shared" si="0"/>
        <v>#DIV/0!</v>
      </c>
    </row>
    <row r="30" spans="1:12" s="51" customFormat="1" ht="23.25" customHeight="1">
      <c r="A30" s="44"/>
      <c r="B30" s="60" t="s">
        <v>97</v>
      </c>
      <c r="C30" s="45">
        <v>895</v>
      </c>
      <c r="D30" s="54" t="s">
        <v>69</v>
      </c>
      <c r="E30" s="54" t="s">
        <v>84</v>
      </c>
      <c r="F30" s="54" t="s">
        <v>94</v>
      </c>
      <c r="G30" s="54" t="s">
        <v>98</v>
      </c>
      <c r="H30" s="103">
        <f>H31+H32</f>
        <v>132.13999999999999</v>
      </c>
      <c r="I30" s="64">
        <f>I31+I32</f>
        <v>0</v>
      </c>
      <c r="J30" s="103">
        <f>J31+J32</f>
        <v>132.13999999999999</v>
      </c>
      <c r="K30" s="103">
        <f>K31+K32</f>
        <v>13.262839999999999</v>
      </c>
      <c r="L30" s="46">
        <f t="shared" si="0"/>
        <v>10.036960799152414</v>
      </c>
    </row>
    <row r="31" spans="1:12" s="51" customFormat="1" ht="24.75">
      <c r="A31" s="44"/>
      <c r="B31" s="60" t="s">
        <v>99</v>
      </c>
      <c r="C31" s="45">
        <v>895</v>
      </c>
      <c r="D31" s="54" t="s">
        <v>69</v>
      </c>
      <c r="E31" s="54" t="s">
        <v>84</v>
      </c>
      <c r="F31" s="54" t="s">
        <v>94</v>
      </c>
      <c r="G31" s="54" t="s">
        <v>100</v>
      </c>
      <c r="H31" s="103">
        <v>37.5</v>
      </c>
      <c r="I31" s="64">
        <v>-30</v>
      </c>
      <c r="J31" s="103">
        <f>H31+I31</f>
        <v>7.5</v>
      </c>
      <c r="K31" s="103">
        <v>0.95</v>
      </c>
      <c r="L31" s="46">
        <f t="shared" si="0"/>
        <v>12.666666666666664</v>
      </c>
    </row>
    <row r="32" spans="1:12" s="51" customFormat="1" ht="24.75">
      <c r="A32" s="44"/>
      <c r="B32" s="60" t="s">
        <v>101</v>
      </c>
      <c r="C32" s="45">
        <v>895</v>
      </c>
      <c r="D32" s="54" t="s">
        <v>69</v>
      </c>
      <c r="E32" s="54" t="s">
        <v>84</v>
      </c>
      <c r="F32" s="54" t="s">
        <v>94</v>
      </c>
      <c r="G32" s="54" t="s">
        <v>102</v>
      </c>
      <c r="H32" s="103">
        <f>94.7-0.06</f>
        <v>94.64</v>
      </c>
      <c r="I32" s="64">
        <v>30</v>
      </c>
      <c r="J32" s="103">
        <f>H32+I32</f>
        <v>124.64</v>
      </c>
      <c r="K32" s="103">
        <v>12.31284</v>
      </c>
      <c r="L32" s="46">
        <f t="shared" si="0"/>
        <v>9.8787227214377396</v>
      </c>
    </row>
    <row r="33" spans="1:12" s="51" customFormat="1" ht="36">
      <c r="A33" s="44"/>
      <c r="B33" s="66" t="s">
        <v>103</v>
      </c>
      <c r="C33" s="45">
        <v>895</v>
      </c>
      <c r="D33" s="54" t="s">
        <v>69</v>
      </c>
      <c r="E33" s="54" t="s">
        <v>84</v>
      </c>
      <c r="F33" s="54" t="s">
        <v>94</v>
      </c>
      <c r="G33" s="54" t="s">
        <v>104</v>
      </c>
      <c r="H33" s="103">
        <f>H34+H35+H36</f>
        <v>14.2</v>
      </c>
      <c r="I33" s="64">
        <f>I34+I35+I36</f>
        <v>0</v>
      </c>
      <c r="J33" s="103">
        <f>J34+J35+J36</f>
        <v>14.2</v>
      </c>
      <c r="K33" s="103">
        <f>K34+K35+K36</f>
        <v>4.1091199999999999</v>
      </c>
      <c r="L33" s="46">
        <f t="shared" si="0"/>
        <v>28.937464788732399</v>
      </c>
    </row>
    <row r="34" spans="1:12" s="51" customFormat="1" ht="24.75">
      <c r="A34" s="44"/>
      <c r="B34" s="66" t="s">
        <v>105</v>
      </c>
      <c r="C34" s="45">
        <v>895</v>
      </c>
      <c r="D34" s="54" t="s">
        <v>69</v>
      </c>
      <c r="E34" s="54" t="s">
        <v>84</v>
      </c>
      <c r="F34" s="54" t="s">
        <v>94</v>
      </c>
      <c r="G34" s="54" t="s">
        <v>106</v>
      </c>
      <c r="H34" s="103">
        <v>7.7</v>
      </c>
      <c r="I34" s="64"/>
      <c r="J34" s="103">
        <f>H34+I34</f>
        <v>7.7</v>
      </c>
      <c r="K34" s="103">
        <v>0.35899999999999999</v>
      </c>
      <c r="L34" s="46">
        <f t="shared" si="0"/>
        <v>4.662337662337662</v>
      </c>
    </row>
    <row r="35" spans="1:12" s="51" customFormat="1" ht="18.75" customHeight="1">
      <c r="A35" s="44"/>
      <c r="B35" s="66" t="s">
        <v>107</v>
      </c>
      <c r="C35" s="45">
        <v>895</v>
      </c>
      <c r="D35" s="54" t="s">
        <v>69</v>
      </c>
      <c r="E35" s="54" t="s">
        <v>84</v>
      </c>
      <c r="F35" s="54" t="s">
        <v>94</v>
      </c>
      <c r="G35" s="54" t="s">
        <v>108</v>
      </c>
      <c r="H35" s="103">
        <v>1.5</v>
      </c>
      <c r="I35" s="64"/>
      <c r="J35" s="103">
        <f>H35+I35</f>
        <v>1.5</v>
      </c>
      <c r="K35" s="103">
        <v>0</v>
      </c>
      <c r="L35" s="46">
        <f t="shared" si="0"/>
        <v>0</v>
      </c>
    </row>
    <row r="36" spans="1:12" s="51" customFormat="1" ht="18.75" customHeight="1">
      <c r="A36" s="44"/>
      <c r="B36" s="66" t="s">
        <v>109</v>
      </c>
      <c r="C36" s="45"/>
      <c r="D36" s="54" t="s">
        <v>69</v>
      </c>
      <c r="E36" s="54" t="s">
        <v>84</v>
      </c>
      <c r="F36" s="54" t="s">
        <v>94</v>
      </c>
      <c r="G36" s="54" t="s">
        <v>110</v>
      </c>
      <c r="H36" s="103">
        <v>5</v>
      </c>
      <c r="I36" s="64"/>
      <c r="J36" s="103">
        <f>H36+I36</f>
        <v>5</v>
      </c>
      <c r="K36" s="103">
        <v>3.7501199999999999</v>
      </c>
      <c r="L36" s="46">
        <f t="shared" si="0"/>
        <v>75.002400000000009</v>
      </c>
    </row>
    <row r="37" spans="1:12" s="59" customFormat="1" ht="20.25" hidden="1" customHeight="1">
      <c r="A37" s="57"/>
      <c r="B37" s="48" t="s">
        <v>111</v>
      </c>
      <c r="C37" s="45">
        <v>895</v>
      </c>
      <c r="D37" s="55" t="s">
        <v>69</v>
      </c>
      <c r="E37" s="55" t="s">
        <v>112</v>
      </c>
      <c r="F37" s="55"/>
      <c r="G37" s="54"/>
      <c r="H37" s="100">
        <f>H38+H41</f>
        <v>10</v>
      </c>
      <c r="I37" s="46">
        <f>I38+I41</f>
        <v>-10</v>
      </c>
      <c r="J37" s="100">
        <f>J38+J41</f>
        <v>0</v>
      </c>
      <c r="K37" s="100">
        <f>K38+K41</f>
        <v>0</v>
      </c>
      <c r="L37" s="46" t="e">
        <f t="shared" si="0"/>
        <v>#DIV/0!</v>
      </c>
    </row>
    <row r="38" spans="1:12" s="59" customFormat="1" ht="19.5" hidden="1" customHeight="1">
      <c r="A38" s="57"/>
      <c r="B38" s="67" t="s">
        <v>111</v>
      </c>
      <c r="C38" s="45">
        <v>895</v>
      </c>
      <c r="D38" s="54" t="s">
        <v>69</v>
      </c>
      <c r="E38" s="54" t="s">
        <v>112</v>
      </c>
      <c r="F38" s="54" t="s">
        <v>113</v>
      </c>
      <c r="G38" s="54"/>
      <c r="H38" s="103">
        <f t="shared" ref="H38:K39" si="2">H39</f>
        <v>0</v>
      </c>
      <c r="I38" s="64">
        <f t="shared" si="2"/>
        <v>0</v>
      </c>
      <c r="J38" s="103">
        <f t="shared" si="2"/>
        <v>0</v>
      </c>
      <c r="K38" s="103">
        <f t="shared" si="2"/>
        <v>0</v>
      </c>
      <c r="L38" s="46" t="e">
        <f t="shared" si="0"/>
        <v>#DIV/0!</v>
      </c>
    </row>
    <row r="39" spans="1:12" s="59" customFormat="1" ht="29.25" hidden="1" customHeight="1">
      <c r="A39" s="57"/>
      <c r="B39" s="68" t="s">
        <v>114</v>
      </c>
      <c r="C39" s="45"/>
      <c r="D39" s="54" t="s">
        <v>69</v>
      </c>
      <c r="E39" s="54" t="s">
        <v>112</v>
      </c>
      <c r="F39" s="54" t="s">
        <v>115</v>
      </c>
      <c r="G39" s="54" t="s">
        <v>98</v>
      </c>
      <c r="H39" s="103">
        <f t="shared" si="2"/>
        <v>0</v>
      </c>
      <c r="I39" s="64">
        <f t="shared" si="2"/>
        <v>0</v>
      </c>
      <c r="J39" s="103">
        <f t="shared" si="2"/>
        <v>0</v>
      </c>
      <c r="K39" s="103">
        <f t="shared" si="2"/>
        <v>0</v>
      </c>
      <c r="L39" s="46" t="e">
        <f t="shared" si="0"/>
        <v>#DIV/0!</v>
      </c>
    </row>
    <row r="40" spans="1:12" s="59" customFormat="1" ht="19.5" hidden="1" customHeight="1">
      <c r="A40" s="57"/>
      <c r="B40" s="69" t="s">
        <v>111</v>
      </c>
      <c r="C40" s="45"/>
      <c r="D40" s="54" t="s">
        <v>69</v>
      </c>
      <c r="E40" s="54" t="s">
        <v>112</v>
      </c>
      <c r="F40" s="54" t="s">
        <v>115</v>
      </c>
      <c r="G40" s="54" t="s">
        <v>102</v>
      </c>
      <c r="H40" s="103"/>
      <c r="I40" s="64"/>
      <c r="J40" s="103">
        <f>H40+I40</f>
        <v>0</v>
      </c>
      <c r="K40" s="103">
        <f>I40+J40</f>
        <v>0</v>
      </c>
      <c r="L40" s="46" t="e">
        <f t="shared" si="0"/>
        <v>#DIV/0!</v>
      </c>
    </row>
    <row r="41" spans="1:12" s="59" customFormat="1" ht="27.75" hidden="1" customHeight="1">
      <c r="A41" s="57"/>
      <c r="B41" s="68" t="s">
        <v>114</v>
      </c>
      <c r="C41" s="45">
        <v>895</v>
      </c>
      <c r="D41" s="54" t="s">
        <v>69</v>
      </c>
      <c r="E41" s="54" t="s">
        <v>112</v>
      </c>
      <c r="F41" s="54" t="s">
        <v>116</v>
      </c>
      <c r="G41" s="54"/>
      <c r="H41" s="103">
        <f>H42</f>
        <v>10</v>
      </c>
      <c r="I41" s="64">
        <f>I42</f>
        <v>-10</v>
      </c>
      <c r="J41" s="103">
        <f>J42</f>
        <v>0</v>
      </c>
      <c r="K41" s="103">
        <f>K42</f>
        <v>0</v>
      </c>
      <c r="L41" s="46" t="e">
        <f t="shared" si="0"/>
        <v>#DIV/0!</v>
      </c>
    </row>
    <row r="42" spans="1:12" s="59" customFormat="1" ht="18.75" hidden="1" customHeight="1">
      <c r="A42" s="57"/>
      <c r="B42" s="69" t="s">
        <v>111</v>
      </c>
      <c r="C42" s="45">
        <v>895</v>
      </c>
      <c r="D42" s="54" t="s">
        <v>69</v>
      </c>
      <c r="E42" s="54" t="s">
        <v>112</v>
      </c>
      <c r="F42" s="54" t="s">
        <v>116</v>
      </c>
      <c r="G42" s="54" t="s">
        <v>117</v>
      </c>
      <c r="H42" s="103">
        <v>10</v>
      </c>
      <c r="I42" s="64">
        <v>-10</v>
      </c>
      <c r="J42" s="103">
        <f>H42+I42</f>
        <v>0</v>
      </c>
      <c r="K42" s="103">
        <v>0</v>
      </c>
      <c r="L42" s="46" t="e">
        <f t="shared" si="0"/>
        <v>#DIV/0!</v>
      </c>
    </row>
    <row r="43" spans="1:12" s="59" customFormat="1" ht="20.25" customHeight="1">
      <c r="A43" s="57"/>
      <c r="B43" s="70" t="s">
        <v>118</v>
      </c>
      <c r="C43" s="45">
        <v>895</v>
      </c>
      <c r="D43" s="54" t="s">
        <v>69</v>
      </c>
      <c r="E43" s="54" t="s">
        <v>119</v>
      </c>
      <c r="F43" s="54"/>
      <c r="G43" s="54"/>
      <c r="H43" s="100">
        <f>H44+H47</f>
        <v>797.2</v>
      </c>
      <c r="I43" s="46">
        <f>I44+I47</f>
        <v>0</v>
      </c>
      <c r="J43" s="100">
        <f>J44+J47</f>
        <v>797.2</v>
      </c>
      <c r="K43" s="100">
        <f>K44+K47</f>
        <v>195.56099999999998</v>
      </c>
      <c r="L43" s="46">
        <f t="shared" si="0"/>
        <v>24.530983442047159</v>
      </c>
    </row>
    <row r="44" spans="1:12" s="59" customFormat="1" ht="24.75">
      <c r="A44" s="57"/>
      <c r="B44" s="71" t="s">
        <v>120</v>
      </c>
      <c r="C44" s="45">
        <v>895</v>
      </c>
      <c r="D44" s="54" t="s">
        <v>69</v>
      </c>
      <c r="E44" s="54" t="s">
        <v>119</v>
      </c>
      <c r="F44" s="54" t="s">
        <v>121</v>
      </c>
      <c r="G44" s="54"/>
      <c r="H44" s="102">
        <f>H45+H46</f>
        <v>796.2</v>
      </c>
      <c r="I44" s="61">
        <f>I45+I46</f>
        <v>0</v>
      </c>
      <c r="J44" s="102">
        <f>J45+J46</f>
        <v>796.2</v>
      </c>
      <c r="K44" s="102">
        <f>K45+K46</f>
        <v>195.56099999999998</v>
      </c>
      <c r="L44" s="46">
        <f t="shared" si="0"/>
        <v>24.561793519216273</v>
      </c>
    </row>
    <row r="45" spans="1:12" s="59" customFormat="1" ht="24.75">
      <c r="A45" s="57"/>
      <c r="B45" s="72" t="s">
        <v>122</v>
      </c>
      <c r="C45" s="45">
        <v>895</v>
      </c>
      <c r="D45" s="54" t="s">
        <v>69</v>
      </c>
      <c r="E45" s="54" t="s">
        <v>119</v>
      </c>
      <c r="F45" s="54" t="s">
        <v>123</v>
      </c>
      <c r="G45" s="54" t="s">
        <v>124</v>
      </c>
      <c r="H45" s="102">
        <v>615.70000000000005</v>
      </c>
      <c r="I45" s="61"/>
      <c r="J45" s="102">
        <f>H45+I45</f>
        <v>615.70000000000005</v>
      </c>
      <c r="K45" s="102">
        <v>150.19999999999999</v>
      </c>
      <c r="L45" s="46">
        <f t="shared" si="0"/>
        <v>24.394997563748575</v>
      </c>
    </row>
    <row r="46" spans="1:12" s="59" customFormat="1" ht="49.5" customHeight="1">
      <c r="A46" s="57"/>
      <c r="B46" s="72" t="s">
        <v>125</v>
      </c>
      <c r="C46" s="45">
        <v>895</v>
      </c>
      <c r="D46" s="54" t="s">
        <v>69</v>
      </c>
      <c r="E46" s="54" t="s">
        <v>119</v>
      </c>
      <c r="F46" s="54" t="s">
        <v>123</v>
      </c>
      <c r="G46" s="54" t="s">
        <v>126</v>
      </c>
      <c r="H46" s="102">
        <v>180.5</v>
      </c>
      <c r="I46" s="61"/>
      <c r="J46" s="102">
        <f>H46+I46</f>
        <v>180.5</v>
      </c>
      <c r="K46" s="102">
        <v>45.360999999999997</v>
      </c>
      <c r="L46" s="46">
        <f t="shared" si="0"/>
        <v>25.130747922437674</v>
      </c>
    </row>
    <row r="47" spans="1:12" s="59" customFormat="1" ht="36" customHeight="1">
      <c r="A47" s="57"/>
      <c r="B47" s="73" t="s">
        <v>127</v>
      </c>
      <c r="C47" s="45">
        <v>895</v>
      </c>
      <c r="D47" s="54" t="s">
        <v>69</v>
      </c>
      <c r="E47" s="54" t="s">
        <v>119</v>
      </c>
      <c r="F47" s="54" t="s">
        <v>113</v>
      </c>
      <c r="G47" s="55"/>
      <c r="H47" s="101">
        <f t="shared" ref="H47:K48" si="3">H48</f>
        <v>1</v>
      </c>
      <c r="I47" s="56">
        <f t="shared" si="3"/>
        <v>0</v>
      </c>
      <c r="J47" s="101">
        <f t="shared" si="3"/>
        <v>1</v>
      </c>
      <c r="K47" s="101">
        <f t="shared" si="3"/>
        <v>0</v>
      </c>
      <c r="L47" s="46">
        <f t="shared" si="0"/>
        <v>0</v>
      </c>
    </row>
    <row r="48" spans="1:12" s="59" customFormat="1" ht="23.25" customHeight="1">
      <c r="A48" s="57"/>
      <c r="B48" s="60" t="s">
        <v>128</v>
      </c>
      <c r="C48" s="45">
        <v>895</v>
      </c>
      <c r="D48" s="54" t="s">
        <v>69</v>
      </c>
      <c r="E48" s="54" t="s">
        <v>119</v>
      </c>
      <c r="F48" s="54" t="s">
        <v>129</v>
      </c>
      <c r="G48" s="54" t="s">
        <v>98</v>
      </c>
      <c r="H48" s="102">
        <f t="shared" si="3"/>
        <v>1</v>
      </c>
      <c r="I48" s="61">
        <f t="shared" si="3"/>
        <v>0</v>
      </c>
      <c r="J48" s="102">
        <f t="shared" si="3"/>
        <v>1</v>
      </c>
      <c r="K48" s="102">
        <f t="shared" si="3"/>
        <v>0</v>
      </c>
      <c r="L48" s="46">
        <f t="shared" si="0"/>
        <v>0</v>
      </c>
    </row>
    <row r="49" spans="1:12" s="59" customFormat="1" ht="25.5" customHeight="1">
      <c r="A49" s="57"/>
      <c r="B49" s="60" t="s">
        <v>101</v>
      </c>
      <c r="C49" s="45">
        <v>895</v>
      </c>
      <c r="D49" s="54" t="s">
        <v>69</v>
      </c>
      <c r="E49" s="54" t="s">
        <v>119</v>
      </c>
      <c r="F49" s="54" t="s">
        <v>130</v>
      </c>
      <c r="G49" s="54" t="s">
        <v>102</v>
      </c>
      <c r="H49" s="102">
        <v>1</v>
      </c>
      <c r="I49" s="61"/>
      <c r="J49" s="102">
        <f>H49+I49</f>
        <v>1</v>
      </c>
      <c r="K49" s="102">
        <v>0</v>
      </c>
      <c r="L49" s="46">
        <f t="shared" si="0"/>
        <v>0</v>
      </c>
    </row>
    <row r="50" spans="1:12" s="59" customFormat="1" ht="49.5" hidden="1" customHeight="1">
      <c r="A50" s="57"/>
      <c r="B50" s="72"/>
      <c r="C50" s="45"/>
      <c r="D50" s="54"/>
      <c r="E50" s="54"/>
      <c r="F50" s="54"/>
      <c r="G50" s="54"/>
      <c r="H50" s="102"/>
      <c r="I50" s="61"/>
      <c r="J50" s="102"/>
      <c r="K50" s="102"/>
      <c r="L50" s="46" t="e">
        <f t="shared" si="0"/>
        <v>#DIV/0!</v>
      </c>
    </row>
    <row r="51" spans="1:12" s="59" customFormat="1" ht="18.75" customHeight="1">
      <c r="A51" s="44">
        <v>2</v>
      </c>
      <c r="B51" s="52" t="s">
        <v>131</v>
      </c>
      <c r="C51" s="45">
        <v>895</v>
      </c>
      <c r="D51" s="55" t="s">
        <v>132</v>
      </c>
      <c r="E51" s="55"/>
      <c r="F51" s="55"/>
      <c r="G51" s="55"/>
      <c r="H51" s="100">
        <f>H52+H58</f>
        <v>81.399999999999991</v>
      </c>
      <c r="I51" s="46">
        <f t="shared" ref="I51:J51" si="4">I52+I58</f>
        <v>0</v>
      </c>
      <c r="J51" s="100">
        <f t="shared" si="4"/>
        <v>81.399999999999991</v>
      </c>
      <c r="K51" s="100">
        <f t="shared" ref="K51" si="5">K52+K58</f>
        <v>20.308999999999997</v>
      </c>
      <c r="L51" s="46">
        <f t="shared" si="0"/>
        <v>24.949631449631447</v>
      </c>
    </row>
    <row r="52" spans="1:12" s="59" customFormat="1" ht="18.75" customHeight="1">
      <c r="A52" s="44"/>
      <c r="B52" s="58" t="s">
        <v>133</v>
      </c>
      <c r="C52" s="45">
        <v>895</v>
      </c>
      <c r="D52" s="55" t="s">
        <v>132</v>
      </c>
      <c r="E52" s="55" t="s">
        <v>71</v>
      </c>
      <c r="F52" s="54" t="s">
        <v>191</v>
      </c>
      <c r="G52" s="55"/>
      <c r="H52" s="100">
        <f>H53</f>
        <v>0</v>
      </c>
      <c r="I52" s="46">
        <f>I53</f>
        <v>81.399999999999991</v>
      </c>
      <c r="J52" s="100">
        <f>J53</f>
        <v>81.399999999999991</v>
      </c>
      <c r="K52" s="100">
        <f>K53</f>
        <v>20.308999999999997</v>
      </c>
      <c r="L52" s="46">
        <f t="shared" si="0"/>
        <v>24.949631449631447</v>
      </c>
    </row>
    <row r="53" spans="1:12" s="59" customFormat="1" ht="18.75" customHeight="1">
      <c r="A53" s="44"/>
      <c r="B53" s="60" t="s">
        <v>135</v>
      </c>
      <c r="C53" s="45">
        <v>895</v>
      </c>
      <c r="D53" s="54" t="s">
        <v>132</v>
      </c>
      <c r="E53" s="54" t="s">
        <v>71</v>
      </c>
      <c r="F53" s="54" t="s">
        <v>192</v>
      </c>
      <c r="G53" s="54"/>
      <c r="H53" s="103">
        <f>H54+H57</f>
        <v>0</v>
      </c>
      <c r="I53" s="64">
        <f>I54+I57</f>
        <v>81.399999999999991</v>
      </c>
      <c r="J53" s="103">
        <f>J54+J57</f>
        <v>81.399999999999991</v>
      </c>
      <c r="K53" s="103">
        <f>K54+K57</f>
        <v>20.308999999999997</v>
      </c>
      <c r="L53" s="46">
        <f t="shared" si="0"/>
        <v>24.949631449631447</v>
      </c>
    </row>
    <row r="54" spans="1:12" s="59" customFormat="1" ht="49.5" customHeight="1">
      <c r="A54" s="44"/>
      <c r="B54" s="60" t="s">
        <v>137</v>
      </c>
      <c r="C54" s="45">
        <v>895</v>
      </c>
      <c r="D54" s="54" t="s">
        <v>132</v>
      </c>
      <c r="E54" s="54" t="s">
        <v>71</v>
      </c>
      <c r="F54" s="54" t="s">
        <v>192</v>
      </c>
      <c r="G54" s="54"/>
      <c r="H54" s="103">
        <f>H55+H56</f>
        <v>0</v>
      </c>
      <c r="I54" s="64">
        <f>I55+I56</f>
        <v>74.8</v>
      </c>
      <c r="J54" s="103">
        <f>J55+J56</f>
        <v>74.8</v>
      </c>
      <c r="K54" s="103">
        <f>K55+K56</f>
        <v>19.451999999999998</v>
      </c>
      <c r="L54" s="46">
        <f t="shared" si="0"/>
        <v>26.005347593582883</v>
      </c>
    </row>
    <row r="55" spans="1:12" s="59" customFormat="1" ht="19.5" customHeight="1">
      <c r="A55" s="57"/>
      <c r="B55" s="72" t="s">
        <v>122</v>
      </c>
      <c r="C55" s="45">
        <v>895</v>
      </c>
      <c r="D55" s="54" t="s">
        <v>132</v>
      </c>
      <c r="E55" s="54" t="s">
        <v>71</v>
      </c>
      <c r="F55" s="54" t="s">
        <v>192</v>
      </c>
      <c r="G55" s="54" t="s">
        <v>124</v>
      </c>
      <c r="H55" s="103">
        <v>0</v>
      </c>
      <c r="I55" s="64">
        <v>57.5</v>
      </c>
      <c r="J55" s="103">
        <f>H55+I55</f>
        <v>57.5</v>
      </c>
      <c r="K55" s="103">
        <v>14.94</v>
      </c>
      <c r="L55" s="46">
        <f t="shared" si="0"/>
        <v>25.982608695652171</v>
      </c>
    </row>
    <row r="56" spans="1:12" s="59" customFormat="1" ht="37.5" customHeight="1">
      <c r="A56" s="57"/>
      <c r="B56" s="72" t="s">
        <v>125</v>
      </c>
      <c r="C56" s="45">
        <v>895</v>
      </c>
      <c r="D56" s="54" t="s">
        <v>132</v>
      </c>
      <c r="E56" s="54" t="s">
        <v>71</v>
      </c>
      <c r="F56" s="54" t="s">
        <v>192</v>
      </c>
      <c r="G56" s="54" t="s">
        <v>126</v>
      </c>
      <c r="H56" s="103">
        <v>0</v>
      </c>
      <c r="I56" s="64">
        <v>17.3</v>
      </c>
      <c r="J56" s="103">
        <f>H56+I56</f>
        <v>17.3</v>
      </c>
      <c r="K56" s="103">
        <v>4.5119999999999996</v>
      </c>
      <c r="L56" s="46">
        <f t="shared" si="0"/>
        <v>26.080924855491329</v>
      </c>
    </row>
    <row r="57" spans="1:12" s="59" customFormat="1" ht="33" customHeight="1">
      <c r="A57" s="57"/>
      <c r="B57" s="60" t="s">
        <v>101</v>
      </c>
      <c r="C57" s="45">
        <v>895</v>
      </c>
      <c r="D57" s="62" t="s">
        <v>132</v>
      </c>
      <c r="E57" s="62" t="s">
        <v>71</v>
      </c>
      <c r="F57" s="54" t="s">
        <v>192</v>
      </c>
      <c r="G57" s="54" t="s">
        <v>102</v>
      </c>
      <c r="H57" s="102">
        <v>0</v>
      </c>
      <c r="I57" s="61">
        <v>6.6</v>
      </c>
      <c r="J57" s="102">
        <f>H57+I57</f>
        <v>6.6</v>
      </c>
      <c r="K57" s="102">
        <v>0.85699999999999998</v>
      </c>
      <c r="L57" s="46">
        <f t="shared" si="0"/>
        <v>12.984848484848484</v>
      </c>
    </row>
    <row r="58" spans="1:12" s="59" customFormat="1" ht="18.75" hidden="1" customHeight="1">
      <c r="A58" s="44"/>
      <c r="B58" s="58" t="s">
        <v>133</v>
      </c>
      <c r="C58" s="45">
        <v>895</v>
      </c>
      <c r="D58" s="55" t="s">
        <v>132</v>
      </c>
      <c r="E58" s="55" t="s">
        <v>71</v>
      </c>
      <c r="F58" s="54" t="s">
        <v>134</v>
      </c>
      <c r="G58" s="55"/>
      <c r="H58" s="100">
        <f>H59</f>
        <v>81.399999999999991</v>
      </c>
      <c r="I58" s="46">
        <f>I59</f>
        <v>-81.399999999999991</v>
      </c>
      <c r="J58" s="100">
        <f>J59</f>
        <v>0</v>
      </c>
      <c r="K58" s="100">
        <f>K59</f>
        <v>0</v>
      </c>
      <c r="L58" s="46" t="e">
        <f t="shared" si="0"/>
        <v>#DIV/0!</v>
      </c>
    </row>
    <row r="59" spans="1:12" s="59" customFormat="1" ht="18.75" hidden="1" customHeight="1">
      <c r="A59" s="44"/>
      <c r="B59" s="60" t="s">
        <v>135</v>
      </c>
      <c r="C59" s="45">
        <v>895</v>
      </c>
      <c r="D59" s="54" t="s">
        <v>132</v>
      </c>
      <c r="E59" s="54" t="s">
        <v>71</v>
      </c>
      <c r="F59" s="54" t="s">
        <v>136</v>
      </c>
      <c r="G59" s="54"/>
      <c r="H59" s="103">
        <f>H60+H63</f>
        <v>81.399999999999991</v>
      </c>
      <c r="I59" s="64">
        <f>I60+I63</f>
        <v>-81.399999999999991</v>
      </c>
      <c r="J59" s="103">
        <f>J60+J63</f>
        <v>0</v>
      </c>
      <c r="K59" s="103">
        <f>K60+K63</f>
        <v>0</v>
      </c>
      <c r="L59" s="46" t="e">
        <f t="shared" si="0"/>
        <v>#DIV/0!</v>
      </c>
    </row>
    <row r="60" spans="1:12" s="59" customFormat="1" ht="49.5" hidden="1" customHeight="1">
      <c r="A60" s="44"/>
      <c r="B60" s="60" t="s">
        <v>137</v>
      </c>
      <c r="C60" s="45">
        <v>895</v>
      </c>
      <c r="D60" s="54" t="s">
        <v>132</v>
      </c>
      <c r="E60" s="54" t="s">
        <v>71</v>
      </c>
      <c r="F60" s="54" t="s">
        <v>136</v>
      </c>
      <c r="G60" s="54"/>
      <c r="H60" s="103">
        <f>H61+H62</f>
        <v>74.8</v>
      </c>
      <c r="I60" s="64">
        <f>I61+I62</f>
        <v>-74.8</v>
      </c>
      <c r="J60" s="103">
        <f>J61+J62</f>
        <v>0</v>
      </c>
      <c r="K60" s="103">
        <f>K61+K62</f>
        <v>0</v>
      </c>
      <c r="L60" s="46" t="e">
        <f t="shared" si="0"/>
        <v>#DIV/0!</v>
      </c>
    </row>
    <row r="61" spans="1:12" s="59" customFormat="1" ht="19.5" hidden="1" customHeight="1">
      <c r="A61" s="57"/>
      <c r="B61" s="72" t="s">
        <v>122</v>
      </c>
      <c r="C61" s="45">
        <v>895</v>
      </c>
      <c r="D61" s="54" t="s">
        <v>132</v>
      </c>
      <c r="E61" s="54" t="s">
        <v>71</v>
      </c>
      <c r="F61" s="54" t="s">
        <v>136</v>
      </c>
      <c r="G61" s="54" t="s">
        <v>124</v>
      </c>
      <c r="H61" s="103">
        <v>57.5</v>
      </c>
      <c r="I61" s="64">
        <v>-57.5</v>
      </c>
      <c r="J61" s="103">
        <f>H61+I61</f>
        <v>0</v>
      </c>
      <c r="K61" s="103">
        <v>0</v>
      </c>
      <c r="L61" s="46" t="e">
        <f t="shared" si="0"/>
        <v>#DIV/0!</v>
      </c>
    </row>
    <row r="62" spans="1:12" s="59" customFormat="1" ht="37.5" hidden="1" customHeight="1">
      <c r="A62" s="57"/>
      <c r="B62" s="72" t="s">
        <v>125</v>
      </c>
      <c r="C62" s="45">
        <v>895</v>
      </c>
      <c r="D62" s="54" t="s">
        <v>132</v>
      </c>
      <c r="E62" s="54" t="s">
        <v>71</v>
      </c>
      <c r="F62" s="54" t="s">
        <v>136</v>
      </c>
      <c r="G62" s="54" t="s">
        <v>126</v>
      </c>
      <c r="H62" s="103">
        <v>17.3</v>
      </c>
      <c r="I62" s="64">
        <v>-17.3</v>
      </c>
      <c r="J62" s="103">
        <f>H62+I62</f>
        <v>0</v>
      </c>
      <c r="K62" s="103">
        <v>0</v>
      </c>
      <c r="L62" s="46" t="e">
        <f t="shared" si="0"/>
        <v>#DIV/0!</v>
      </c>
    </row>
    <row r="63" spans="1:12" s="59" customFormat="1" ht="33" hidden="1" customHeight="1">
      <c r="A63" s="57"/>
      <c r="B63" s="60" t="s">
        <v>101</v>
      </c>
      <c r="C63" s="45">
        <v>895</v>
      </c>
      <c r="D63" s="62" t="s">
        <v>132</v>
      </c>
      <c r="E63" s="62" t="s">
        <v>71</v>
      </c>
      <c r="F63" s="54" t="s">
        <v>136</v>
      </c>
      <c r="G63" s="54" t="s">
        <v>102</v>
      </c>
      <c r="H63" s="102">
        <v>6.6</v>
      </c>
      <c r="I63" s="61">
        <v>-6.6</v>
      </c>
      <c r="J63" s="102">
        <f>H63+I63</f>
        <v>0</v>
      </c>
      <c r="K63" s="102">
        <v>0</v>
      </c>
      <c r="L63" s="46" t="e">
        <f t="shared" si="0"/>
        <v>#DIV/0!</v>
      </c>
    </row>
    <row r="64" spans="1:12" s="59" customFormat="1" ht="20.25" customHeight="1">
      <c r="A64" s="57"/>
      <c r="B64" s="48" t="s">
        <v>111</v>
      </c>
      <c r="C64" s="45">
        <v>895</v>
      </c>
      <c r="D64" s="55" t="s">
        <v>71</v>
      </c>
      <c r="E64" s="55" t="s">
        <v>175</v>
      </c>
      <c r="F64" s="55"/>
      <c r="G64" s="54"/>
      <c r="H64" s="100">
        <f t="shared" ref="H64:K65" si="6">H65</f>
        <v>0</v>
      </c>
      <c r="I64" s="46">
        <f t="shared" si="6"/>
        <v>10</v>
      </c>
      <c r="J64" s="100">
        <f t="shared" si="6"/>
        <v>10</v>
      </c>
      <c r="K64" s="100">
        <f>K65</f>
        <v>9.5</v>
      </c>
      <c r="L64" s="46">
        <f t="shared" si="0"/>
        <v>95</v>
      </c>
    </row>
    <row r="65" spans="1:12" s="59" customFormat="1" ht="27.75" customHeight="1">
      <c r="A65" s="57"/>
      <c r="B65" s="68" t="s">
        <v>114</v>
      </c>
      <c r="C65" s="45">
        <v>895</v>
      </c>
      <c r="D65" s="54" t="s">
        <v>71</v>
      </c>
      <c r="E65" s="54" t="s">
        <v>175</v>
      </c>
      <c r="F65" s="54" t="s">
        <v>116</v>
      </c>
      <c r="G65" s="54"/>
      <c r="H65" s="103">
        <f t="shared" si="6"/>
        <v>0</v>
      </c>
      <c r="I65" s="64">
        <f t="shared" si="6"/>
        <v>10</v>
      </c>
      <c r="J65" s="103">
        <f t="shared" si="6"/>
        <v>10</v>
      </c>
      <c r="K65" s="103">
        <f t="shared" si="6"/>
        <v>9.5</v>
      </c>
      <c r="L65" s="46">
        <f t="shared" si="0"/>
        <v>95</v>
      </c>
    </row>
    <row r="66" spans="1:12" s="59" customFormat="1" ht="18.75" customHeight="1">
      <c r="A66" s="57"/>
      <c r="B66" s="69" t="s">
        <v>111</v>
      </c>
      <c r="C66" s="45">
        <v>895</v>
      </c>
      <c r="D66" s="54" t="s">
        <v>71</v>
      </c>
      <c r="E66" s="54" t="s">
        <v>175</v>
      </c>
      <c r="F66" s="54" t="s">
        <v>116</v>
      </c>
      <c r="G66" s="54" t="s">
        <v>102</v>
      </c>
      <c r="H66" s="103">
        <v>0</v>
      </c>
      <c r="I66" s="64">
        <v>10</v>
      </c>
      <c r="J66" s="103">
        <f>H66+I66</f>
        <v>10</v>
      </c>
      <c r="K66" s="103">
        <v>9.5</v>
      </c>
      <c r="L66" s="46">
        <f t="shared" si="0"/>
        <v>95</v>
      </c>
    </row>
    <row r="67" spans="1:12" s="59" customFormat="1" ht="27.75" customHeight="1">
      <c r="A67" s="57"/>
      <c r="B67" s="75" t="s">
        <v>138</v>
      </c>
      <c r="C67" s="45"/>
      <c r="D67" s="54" t="s">
        <v>71</v>
      </c>
      <c r="E67" s="54" t="s">
        <v>139</v>
      </c>
      <c r="F67" s="54" t="s">
        <v>140</v>
      </c>
      <c r="G67" s="54"/>
      <c r="H67" s="101">
        <f>H68</f>
        <v>4</v>
      </c>
      <c r="I67" s="56">
        <f t="shared" ref="I67:K67" si="7">I68</f>
        <v>0</v>
      </c>
      <c r="J67" s="101">
        <f t="shared" si="7"/>
        <v>4</v>
      </c>
      <c r="K67" s="101">
        <f t="shared" si="7"/>
        <v>0</v>
      </c>
      <c r="L67" s="46">
        <f t="shared" si="0"/>
        <v>0</v>
      </c>
    </row>
    <row r="68" spans="1:12" s="59" customFormat="1" ht="27.75" customHeight="1">
      <c r="A68" s="57"/>
      <c r="B68" s="76" t="s">
        <v>141</v>
      </c>
      <c r="C68" s="45">
        <v>895</v>
      </c>
      <c r="D68" s="54" t="s">
        <v>71</v>
      </c>
      <c r="E68" s="54" t="s">
        <v>139</v>
      </c>
      <c r="F68" s="54" t="s">
        <v>142</v>
      </c>
      <c r="G68" s="54"/>
      <c r="H68" s="102">
        <f>H69</f>
        <v>4</v>
      </c>
      <c r="I68" s="61">
        <f>I69</f>
        <v>0</v>
      </c>
      <c r="J68" s="102">
        <f>J69</f>
        <v>4</v>
      </c>
      <c r="K68" s="102">
        <f>K69</f>
        <v>0</v>
      </c>
      <c r="L68" s="46">
        <f t="shared" si="0"/>
        <v>0</v>
      </c>
    </row>
    <row r="69" spans="1:12" s="59" customFormat="1" ht="27.75" customHeight="1">
      <c r="A69" s="57"/>
      <c r="B69" s="60" t="s">
        <v>101</v>
      </c>
      <c r="C69" s="45">
        <v>895</v>
      </c>
      <c r="D69" s="54" t="s">
        <v>71</v>
      </c>
      <c r="E69" s="54" t="s">
        <v>139</v>
      </c>
      <c r="F69" s="54" t="s">
        <v>142</v>
      </c>
      <c r="G69" s="54" t="s">
        <v>102</v>
      </c>
      <c r="H69" s="102">
        <v>4</v>
      </c>
      <c r="I69" s="61"/>
      <c r="J69" s="102">
        <f>H69+I69</f>
        <v>4</v>
      </c>
      <c r="K69" s="102">
        <v>0</v>
      </c>
      <c r="L69" s="46">
        <f t="shared" si="0"/>
        <v>0</v>
      </c>
    </row>
    <row r="70" spans="1:12" s="59" customFormat="1" ht="27.75" customHeight="1">
      <c r="A70" s="57"/>
      <c r="B70" s="52" t="s">
        <v>143</v>
      </c>
      <c r="C70" s="45">
        <v>895</v>
      </c>
      <c r="D70" s="62" t="s">
        <v>71</v>
      </c>
      <c r="E70" s="62" t="s">
        <v>144</v>
      </c>
      <c r="F70" s="77" t="s">
        <v>145</v>
      </c>
      <c r="H70" s="102">
        <f>H73</f>
        <v>2</v>
      </c>
      <c r="I70" s="61">
        <f>I73</f>
        <v>0</v>
      </c>
      <c r="J70" s="102">
        <f>J73</f>
        <v>2</v>
      </c>
      <c r="K70" s="102">
        <f>K73</f>
        <v>0</v>
      </c>
      <c r="L70" s="46">
        <f t="shared" si="0"/>
        <v>0</v>
      </c>
    </row>
    <row r="71" spans="1:12" s="59" customFormat="1" ht="27.75" hidden="1" customHeight="1">
      <c r="A71" s="57"/>
      <c r="B71" s="76" t="s">
        <v>146</v>
      </c>
      <c r="C71" s="45"/>
      <c r="D71" s="54" t="s">
        <v>69</v>
      </c>
      <c r="E71" s="54" t="s">
        <v>119</v>
      </c>
      <c r="F71" s="54" t="s">
        <v>147</v>
      </c>
      <c r="G71" s="54"/>
      <c r="H71" s="101">
        <f>H72</f>
        <v>0</v>
      </c>
      <c r="I71" s="56">
        <f>I72</f>
        <v>0</v>
      </c>
      <c r="J71" s="101">
        <f>J72</f>
        <v>0</v>
      </c>
      <c r="K71" s="101">
        <f>K72</f>
        <v>0</v>
      </c>
      <c r="L71" s="46" t="e">
        <f t="shared" si="0"/>
        <v>#DIV/0!</v>
      </c>
    </row>
    <row r="72" spans="1:12" s="59" customFormat="1" ht="27.75" hidden="1" customHeight="1">
      <c r="A72" s="57"/>
      <c r="B72" s="72" t="s">
        <v>101</v>
      </c>
      <c r="C72" s="45"/>
      <c r="D72" s="54" t="s">
        <v>69</v>
      </c>
      <c r="E72" s="54" t="s">
        <v>119</v>
      </c>
      <c r="F72" s="54" t="s">
        <v>147</v>
      </c>
      <c r="G72" s="54" t="s">
        <v>102</v>
      </c>
      <c r="H72" s="102"/>
      <c r="I72" s="61"/>
      <c r="J72" s="102"/>
      <c r="K72" s="102"/>
      <c r="L72" s="46" t="e">
        <f t="shared" si="0"/>
        <v>#DIV/0!</v>
      </c>
    </row>
    <row r="73" spans="1:12" s="59" customFormat="1" ht="27.75" customHeight="1">
      <c r="A73" s="57"/>
      <c r="B73" s="78" t="s">
        <v>148</v>
      </c>
      <c r="C73" s="79">
        <v>895</v>
      </c>
      <c r="D73" s="62" t="s">
        <v>71</v>
      </c>
      <c r="E73" s="62" t="s">
        <v>144</v>
      </c>
      <c r="F73" s="77" t="s">
        <v>149</v>
      </c>
      <c r="G73" s="54"/>
      <c r="H73" s="102">
        <f>H74</f>
        <v>2</v>
      </c>
      <c r="I73" s="61">
        <f>I74</f>
        <v>0</v>
      </c>
      <c r="J73" s="102">
        <f>J74</f>
        <v>2</v>
      </c>
      <c r="K73" s="102">
        <f>K74</f>
        <v>0</v>
      </c>
      <c r="L73" s="46">
        <f t="shared" si="0"/>
        <v>0</v>
      </c>
    </row>
    <row r="74" spans="1:12" s="59" customFormat="1" ht="27.75" customHeight="1">
      <c r="A74" s="57"/>
      <c r="B74" s="63" t="s">
        <v>101</v>
      </c>
      <c r="C74" s="79">
        <v>895</v>
      </c>
      <c r="D74" s="62" t="s">
        <v>71</v>
      </c>
      <c r="E74" s="62" t="s">
        <v>144</v>
      </c>
      <c r="F74" s="77" t="s">
        <v>149</v>
      </c>
      <c r="G74" s="54" t="s">
        <v>102</v>
      </c>
      <c r="H74" s="102">
        <v>2</v>
      </c>
      <c r="I74" s="61"/>
      <c r="J74" s="102">
        <f>H74+I74</f>
        <v>2</v>
      </c>
      <c r="K74" s="102">
        <v>0</v>
      </c>
      <c r="L74" s="46">
        <f t="shared" si="0"/>
        <v>0</v>
      </c>
    </row>
    <row r="75" spans="1:12" s="59" customFormat="1" ht="27.75" hidden="1" customHeight="1">
      <c r="A75" s="57"/>
      <c r="B75" s="80" t="s">
        <v>150</v>
      </c>
      <c r="C75" s="45">
        <v>895</v>
      </c>
      <c r="D75" s="54" t="s">
        <v>69</v>
      </c>
      <c r="E75" s="54" t="s">
        <v>119</v>
      </c>
      <c r="F75" s="54" t="s">
        <v>151</v>
      </c>
      <c r="G75" s="54"/>
      <c r="H75" s="101">
        <f t="shared" ref="H75:K76" si="8">H76</f>
        <v>0</v>
      </c>
      <c r="I75" s="56">
        <f t="shared" si="8"/>
        <v>0</v>
      </c>
      <c r="J75" s="101">
        <f t="shared" si="8"/>
        <v>0</v>
      </c>
      <c r="K75" s="101">
        <f t="shared" si="8"/>
        <v>0</v>
      </c>
      <c r="L75" s="46" t="e">
        <f t="shared" si="0"/>
        <v>#DIV/0!</v>
      </c>
    </row>
    <row r="76" spans="1:12" s="59" customFormat="1" ht="27.75" hidden="1" customHeight="1">
      <c r="A76" s="57"/>
      <c r="B76" s="81" t="s">
        <v>152</v>
      </c>
      <c r="C76" s="45">
        <v>895</v>
      </c>
      <c r="D76" s="54" t="s">
        <v>69</v>
      </c>
      <c r="E76" s="54" t="s">
        <v>119</v>
      </c>
      <c r="F76" s="54" t="s">
        <v>153</v>
      </c>
      <c r="G76" s="54"/>
      <c r="H76" s="102">
        <f t="shared" si="8"/>
        <v>0</v>
      </c>
      <c r="I76" s="61">
        <f t="shared" si="8"/>
        <v>0</v>
      </c>
      <c r="J76" s="102">
        <f t="shared" si="8"/>
        <v>0</v>
      </c>
      <c r="K76" s="102">
        <f t="shared" si="8"/>
        <v>0</v>
      </c>
      <c r="L76" s="46" t="e">
        <f t="shared" ref="L76:L106" si="9">K76/J76*100</f>
        <v>#DIV/0!</v>
      </c>
    </row>
    <row r="77" spans="1:12" s="59" customFormat="1" ht="27.75" hidden="1" customHeight="1">
      <c r="A77" s="57"/>
      <c r="B77" s="82" t="s">
        <v>154</v>
      </c>
      <c r="C77" s="45">
        <v>895</v>
      </c>
      <c r="D77" s="54" t="s">
        <v>69</v>
      </c>
      <c r="E77" s="54" t="s">
        <v>119</v>
      </c>
      <c r="F77" s="54" t="s">
        <v>153</v>
      </c>
      <c r="G77" s="54" t="s">
        <v>102</v>
      </c>
      <c r="H77" s="102"/>
      <c r="I77" s="61"/>
      <c r="J77" s="102"/>
      <c r="K77" s="102"/>
      <c r="L77" s="46" t="e">
        <f t="shared" si="9"/>
        <v>#DIV/0!</v>
      </c>
    </row>
    <row r="78" spans="1:12" s="59" customFormat="1" ht="27.75" hidden="1" customHeight="1">
      <c r="A78" s="57"/>
      <c r="B78" s="83" t="s">
        <v>155</v>
      </c>
      <c r="C78" s="45">
        <v>895</v>
      </c>
      <c r="D78" s="53" t="s">
        <v>69</v>
      </c>
      <c r="E78" s="53" t="s">
        <v>119</v>
      </c>
      <c r="F78" s="55" t="s">
        <v>156</v>
      </c>
      <c r="G78" s="53"/>
      <c r="H78" s="101">
        <f t="shared" ref="H78:K79" si="10">H79</f>
        <v>0</v>
      </c>
      <c r="I78" s="56">
        <f t="shared" si="10"/>
        <v>0</v>
      </c>
      <c r="J78" s="101">
        <f t="shared" si="10"/>
        <v>0</v>
      </c>
      <c r="K78" s="101">
        <f t="shared" si="10"/>
        <v>0</v>
      </c>
      <c r="L78" s="46" t="e">
        <f t="shared" si="9"/>
        <v>#DIV/0!</v>
      </c>
    </row>
    <row r="79" spans="1:12" s="59" customFormat="1" ht="27.75" hidden="1" customHeight="1">
      <c r="A79" s="57"/>
      <c r="B79" s="84" t="s">
        <v>157</v>
      </c>
      <c r="C79" s="45">
        <v>895</v>
      </c>
      <c r="D79" s="54" t="s">
        <v>69</v>
      </c>
      <c r="E79" s="54" t="s">
        <v>119</v>
      </c>
      <c r="F79" s="54" t="s">
        <v>158</v>
      </c>
      <c r="G79" s="54" t="s">
        <v>98</v>
      </c>
      <c r="H79" s="102">
        <f t="shared" si="10"/>
        <v>0</v>
      </c>
      <c r="I79" s="61">
        <f t="shared" si="10"/>
        <v>0</v>
      </c>
      <c r="J79" s="102">
        <f t="shared" si="10"/>
        <v>0</v>
      </c>
      <c r="K79" s="102">
        <f t="shared" si="10"/>
        <v>0</v>
      </c>
      <c r="L79" s="46" t="e">
        <f t="shared" si="9"/>
        <v>#DIV/0!</v>
      </c>
    </row>
    <row r="80" spans="1:12" s="59" customFormat="1" ht="27.75" hidden="1" customHeight="1">
      <c r="A80" s="57"/>
      <c r="B80" s="60" t="s">
        <v>101</v>
      </c>
      <c r="C80" s="45">
        <v>895</v>
      </c>
      <c r="D80" s="54" t="s">
        <v>69</v>
      </c>
      <c r="E80" s="54" t="s">
        <v>119</v>
      </c>
      <c r="F80" s="54" t="s">
        <v>158</v>
      </c>
      <c r="G80" s="54" t="s">
        <v>102</v>
      </c>
      <c r="H80" s="102">
        <v>0</v>
      </c>
      <c r="I80" s="61">
        <v>0</v>
      </c>
      <c r="J80" s="102">
        <v>0</v>
      </c>
      <c r="K80" s="102">
        <v>0</v>
      </c>
      <c r="L80" s="46" t="e">
        <f t="shared" si="9"/>
        <v>#DIV/0!</v>
      </c>
    </row>
    <row r="81" spans="1:12" s="59" customFormat="1" ht="27.75" hidden="1" customHeight="1">
      <c r="A81" s="57"/>
      <c r="B81" s="75" t="s">
        <v>159</v>
      </c>
      <c r="C81" s="45">
        <v>895</v>
      </c>
      <c r="D81" s="54" t="s">
        <v>69</v>
      </c>
      <c r="E81" s="54" t="s">
        <v>119</v>
      </c>
      <c r="F81" s="54" t="s">
        <v>160</v>
      </c>
      <c r="G81" s="54"/>
      <c r="H81" s="101">
        <f t="shared" ref="H81:K82" si="11">H82</f>
        <v>0</v>
      </c>
      <c r="I81" s="56">
        <f t="shared" si="11"/>
        <v>0</v>
      </c>
      <c r="J81" s="101">
        <f t="shared" si="11"/>
        <v>0</v>
      </c>
      <c r="K81" s="101">
        <f t="shared" si="11"/>
        <v>0</v>
      </c>
      <c r="L81" s="46" t="e">
        <f t="shared" si="9"/>
        <v>#DIV/0!</v>
      </c>
    </row>
    <row r="82" spans="1:12" s="59" customFormat="1" ht="55.5" hidden="1" customHeight="1">
      <c r="A82" s="57"/>
      <c r="B82" s="85" t="s">
        <v>161</v>
      </c>
      <c r="C82" s="45">
        <v>895</v>
      </c>
      <c r="D82" s="54" t="s">
        <v>69</v>
      </c>
      <c r="E82" s="54" t="s">
        <v>119</v>
      </c>
      <c r="F82" s="54" t="s">
        <v>162</v>
      </c>
      <c r="G82" s="54"/>
      <c r="H82" s="102">
        <f t="shared" si="11"/>
        <v>0</v>
      </c>
      <c r="I82" s="61">
        <f t="shared" si="11"/>
        <v>0</v>
      </c>
      <c r="J82" s="102">
        <f t="shared" si="11"/>
        <v>0</v>
      </c>
      <c r="K82" s="102">
        <f t="shared" si="11"/>
        <v>0</v>
      </c>
      <c r="L82" s="46" t="e">
        <f t="shared" si="9"/>
        <v>#DIV/0!</v>
      </c>
    </row>
    <row r="83" spans="1:12" s="59" customFormat="1" ht="27.75" hidden="1" customHeight="1">
      <c r="A83" s="57"/>
      <c r="B83" s="60" t="s">
        <v>101</v>
      </c>
      <c r="C83" s="45">
        <v>895</v>
      </c>
      <c r="D83" s="54" t="s">
        <v>69</v>
      </c>
      <c r="E83" s="54" t="s">
        <v>119</v>
      </c>
      <c r="F83" s="54" t="s">
        <v>162</v>
      </c>
      <c r="G83" s="54" t="s">
        <v>102</v>
      </c>
      <c r="H83" s="102"/>
      <c r="I83" s="61"/>
      <c r="J83" s="102"/>
      <c r="K83" s="102"/>
      <c r="L83" s="46" t="e">
        <f t="shared" si="9"/>
        <v>#DIV/0!</v>
      </c>
    </row>
    <row r="84" spans="1:12" s="59" customFormat="1" ht="27.75" customHeight="1">
      <c r="A84" s="57"/>
      <c r="B84" s="52" t="s">
        <v>163</v>
      </c>
      <c r="C84" s="45">
        <v>895</v>
      </c>
      <c r="D84" s="62" t="s">
        <v>84</v>
      </c>
      <c r="E84" s="62" t="s">
        <v>69</v>
      </c>
      <c r="F84" s="62" t="s">
        <v>164</v>
      </c>
      <c r="G84" s="86"/>
      <c r="H84" s="101">
        <f>H87+H85</f>
        <v>25.6</v>
      </c>
      <c r="I84" s="56">
        <f>I87+I85</f>
        <v>0</v>
      </c>
      <c r="J84" s="101">
        <f>J87+J85</f>
        <v>25.6</v>
      </c>
      <c r="K84" s="101">
        <f>K87+K85</f>
        <v>0</v>
      </c>
      <c r="L84" s="46">
        <f t="shared" si="9"/>
        <v>0</v>
      </c>
    </row>
    <row r="85" spans="1:12" s="59" customFormat="1" ht="27.75" customHeight="1">
      <c r="A85" s="57"/>
      <c r="B85" s="87" t="s">
        <v>190</v>
      </c>
      <c r="C85" s="45"/>
      <c r="D85" s="62" t="s">
        <v>84</v>
      </c>
      <c r="E85" s="62" t="s">
        <v>69</v>
      </c>
      <c r="F85" s="62" t="s">
        <v>165</v>
      </c>
      <c r="G85" s="86"/>
      <c r="H85" s="101">
        <f>H86</f>
        <v>2</v>
      </c>
      <c r="I85" s="56">
        <f>I86</f>
        <v>0</v>
      </c>
      <c r="J85" s="101">
        <f>J86</f>
        <v>2</v>
      </c>
      <c r="K85" s="101">
        <f>K86</f>
        <v>0</v>
      </c>
      <c r="L85" s="46">
        <f t="shared" si="9"/>
        <v>0</v>
      </c>
    </row>
    <row r="86" spans="1:12" s="59" customFormat="1" ht="27.75" customHeight="1">
      <c r="A86" s="57"/>
      <c r="B86" s="60" t="s">
        <v>101</v>
      </c>
      <c r="C86" s="45"/>
      <c r="D86" s="62" t="s">
        <v>84</v>
      </c>
      <c r="E86" s="62" t="s">
        <v>69</v>
      </c>
      <c r="F86" s="62" t="s">
        <v>165</v>
      </c>
      <c r="G86" s="86" t="s">
        <v>102</v>
      </c>
      <c r="H86" s="102">
        <v>2</v>
      </c>
      <c r="I86" s="61"/>
      <c r="J86" s="102">
        <f>H86+I86</f>
        <v>2</v>
      </c>
      <c r="K86" s="102">
        <v>0</v>
      </c>
      <c r="L86" s="46">
        <f t="shared" si="9"/>
        <v>0</v>
      </c>
    </row>
    <row r="87" spans="1:12" s="59" customFormat="1" ht="29.25" customHeight="1">
      <c r="A87" s="57"/>
      <c r="B87" s="87" t="s">
        <v>166</v>
      </c>
      <c r="C87" s="45">
        <v>895</v>
      </c>
      <c r="D87" s="62" t="s">
        <v>84</v>
      </c>
      <c r="E87" s="62" t="s">
        <v>69</v>
      </c>
      <c r="F87" s="62" t="s">
        <v>167</v>
      </c>
      <c r="G87" s="86"/>
      <c r="H87" s="102">
        <f>H88</f>
        <v>23.6</v>
      </c>
      <c r="I87" s="61">
        <f>I88</f>
        <v>0</v>
      </c>
      <c r="J87" s="102">
        <f>J88</f>
        <v>23.6</v>
      </c>
      <c r="K87" s="102">
        <f>K88</f>
        <v>0</v>
      </c>
      <c r="L87" s="46">
        <f t="shared" si="9"/>
        <v>0</v>
      </c>
    </row>
    <row r="88" spans="1:12" s="59" customFormat="1" ht="27.75" customHeight="1">
      <c r="A88" s="57"/>
      <c r="B88" s="60" t="s">
        <v>101</v>
      </c>
      <c r="C88" s="45">
        <v>895</v>
      </c>
      <c r="D88" s="62" t="s">
        <v>84</v>
      </c>
      <c r="E88" s="62" t="s">
        <v>69</v>
      </c>
      <c r="F88" s="88" t="s">
        <v>168</v>
      </c>
      <c r="G88" s="86" t="s">
        <v>102</v>
      </c>
      <c r="H88" s="102">
        <v>23.6</v>
      </c>
      <c r="I88" s="61"/>
      <c r="J88" s="102">
        <f>H88+I88</f>
        <v>23.6</v>
      </c>
      <c r="K88" s="102">
        <v>0</v>
      </c>
      <c r="L88" s="46">
        <f t="shared" si="9"/>
        <v>0</v>
      </c>
    </row>
    <row r="89" spans="1:12" s="59" customFormat="1" ht="52.5" hidden="1" customHeight="1">
      <c r="A89" s="57"/>
      <c r="B89" s="73"/>
      <c r="C89" s="45"/>
      <c r="D89" s="54"/>
      <c r="E89" s="54"/>
      <c r="F89" s="54"/>
      <c r="G89" s="55"/>
      <c r="H89" s="56"/>
      <c r="L89" s="100" t="e">
        <f t="shared" si="9"/>
        <v>#DIV/0!</v>
      </c>
    </row>
    <row r="90" spans="1:12" s="59" customFormat="1" ht="32.25" hidden="1" customHeight="1">
      <c r="A90" s="57"/>
      <c r="B90" s="60"/>
      <c r="C90" s="45"/>
      <c r="D90" s="54"/>
      <c r="E90" s="54"/>
      <c r="F90" s="54"/>
      <c r="G90" s="54"/>
      <c r="H90" s="61"/>
      <c r="L90" s="100" t="e">
        <f t="shared" si="9"/>
        <v>#DIV/0!</v>
      </c>
    </row>
    <row r="91" spans="1:12" s="59" customFormat="1" hidden="1">
      <c r="A91" s="57"/>
      <c r="B91" s="60"/>
      <c r="C91" s="45"/>
      <c r="D91" s="54"/>
      <c r="E91" s="54"/>
      <c r="F91" s="54"/>
      <c r="G91" s="54"/>
      <c r="H91" s="61"/>
      <c r="L91" s="100" t="e">
        <f t="shared" si="9"/>
        <v>#DIV/0!</v>
      </c>
    </row>
    <row r="92" spans="1:12" s="51" customFormat="1" ht="21.75" hidden="1" customHeight="1">
      <c r="A92" s="44"/>
      <c r="B92" s="52"/>
      <c r="C92" s="45"/>
      <c r="D92" s="55"/>
      <c r="E92" s="55"/>
      <c r="F92" s="55"/>
      <c r="G92" s="55"/>
      <c r="H92" s="46"/>
      <c r="L92" s="100" t="e">
        <f t="shared" si="9"/>
        <v>#DIV/0!</v>
      </c>
    </row>
    <row r="93" spans="1:12" s="51" customFormat="1" ht="26.25" hidden="1" customHeight="1">
      <c r="A93" s="44"/>
      <c r="B93" s="74"/>
      <c r="C93" s="45"/>
      <c r="D93" s="54"/>
      <c r="E93" s="54"/>
      <c r="F93" s="54"/>
      <c r="G93" s="54"/>
      <c r="H93" s="64"/>
      <c r="L93" s="100" t="e">
        <f t="shared" si="9"/>
        <v>#DIV/0!</v>
      </c>
    </row>
    <row r="94" spans="1:12" s="51" customFormat="1" ht="20.25" hidden="1" customHeight="1">
      <c r="A94" s="44"/>
      <c r="B94" s="60"/>
      <c r="C94" s="45"/>
      <c r="D94" s="54"/>
      <c r="E94" s="54"/>
      <c r="F94" s="54"/>
      <c r="G94" s="54"/>
      <c r="H94" s="64"/>
      <c r="L94" s="100" t="e">
        <f t="shared" si="9"/>
        <v>#DIV/0!</v>
      </c>
    </row>
    <row r="95" spans="1:12" s="51" customFormat="1" hidden="1">
      <c r="A95" s="44"/>
      <c r="B95" s="60"/>
      <c r="C95" s="45"/>
      <c r="D95" s="54"/>
      <c r="E95" s="54"/>
      <c r="F95" s="54"/>
      <c r="G95" s="54"/>
      <c r="H95" s="64"/>
      <c r="L95" s="100" t="e">
        <f t="shared" si="9"/>
        <v>#DIV/0!</v>
      </c>
    </row>
    <row r="96" spans="1:12" s="59" customFormat="1" ht="20.25" hidden="1" customHeight="1">
      <c r="A96" s="57"/>
      <c r="B96" s="72"/>
      <c r="C96" s="45"/>
      <c r="D96" s="54"/>
      <c r="E96" s="54"/>
      <c r="F96" s="54"/>
      <c r="G96" s="54"/>
      <c r="H96" s="64"/>
      <c r="L96" s="100" t="e">
        <f t="shared" si="9"/>
        <v>#DIV/0!</v>
      </c>
    </row>
    <row r="97" spans="1:12" s="59" customFormat="1" hidden="1">
      <c r="A97" s="57"/>
      <c r="B97" s="72"/>
      <c r="C97" s="45"/>
      <c r="D97" s="54"/>
      <c r="E97" s="54"/>
      <c r="F97" s="54"/>
      <c r="G97" s="54"/>
      <c r="H97" s="64"/>
      <c r="L97" s="100" t="e">
        <f t="shared" si="9"/>
        <v>#DIV/0!</v>
      </c>
    </row>
    <row r="98" spans="1:12" s="59" customFormat="1" ht="26.25" hidden="1" customHeight="1">
      <c r="A98" s="57"/>
      <c r="B98" s="60"/>
      <c r="C98" s="45"/>
      <c r="D98" s="62"/>
      <c r="E98" s="62"/>
      <c r="F98" s="54"/>
      <c r="G98" s="54"/>
      <c r="H98" s="61"/>
      <c r="L98" s="100" t="e">
        <f t="shared" si="9"/>
        <v>#DIV/0!</v>
      </c>
    </row>
    <row r="99" spans="1:12" hidden="1">
      <c r="A99" s="57"/>
      <c r="B99" s="89" t="s">
        <v>169</v>
      </c>
      <c r="C99" s="90" t="s">
        <v>170</v>
      </c>
      <c r="D99" s="91" t="s">
        <v>171</v>
      </c>
      <c r="E99" s="91" t="s">
        <v>84</v>
      </c>
      <c r="F99" s="91"/>
      <c r="G99" s="91"/>
      <c r="H99" s="92" t="e">
        <f>H100</f>
        <v>#REF!</v>
      </c>
      <c r="I99" s="34"/>
      <c r="J99" s="34"/>
      <c r="L99" s="100" t="e">
        <f t="shared" si="9"/>
        <v>#DIV/0!</v>
      </c>
    </row>
    <row r="100" spans="1:12" ht="27.75" hidden="1" customHeight="1">
      <c r="A100" s="57"/>
      <c r="B100" s="93" t="s">
        <v>172</v>
      </c>
      <c r="C100" s="90" t="s">
        <v>170</v>
      </c>
      <c r="D100" s="77" t="s">
        <v>171</v>
      </c>
      <c r="E100" s="77" t="s">
        <v>84</v>
      </c>
      <c r="F100" s="77" t="s">
        <v>173</v>
      </c>
      <c r="G100" s="91"/>
      <c r="H100" s="94" t="e">
        <f>#REF!</f>
        <v>#REF!</v>
      </c>
      <c r="I100" s="34"/>
      <c r="J100" s="34"/>
      <c r="L100" s="100" t="e">
        <f t="shared" si="9"/>
        <v>#DIV/0!</v>
      </c>
    </row>
    <row r="101" spans="1:12" ht="24.75" hidden="1">
      <c r="A101" s="57"/>
      <c r="B101" s="83" t="s">
        <v>174</v>
      </c>
      <c r="C101" s="45">
        <v>895</v>
      </c>
      <c r="D101" s="55" t="s">
        <v>84</v>
      </c>
      <c r="E101" s="55" t="s">
        <v>175</v>
      </c>
      <c r="F101" s="55" t="s">
        <v>176</v>
      </c>
      <c r="G101" s="55"/>
      <c r="H101" s="95">
        <f>H102</f>
        <v>0</v>
      </c>
      <c r="I101" s="34"/>
      <c r="J101" s="34"/>
      <c r="L101" s="100" t="e">
        <f t="shared" si="9"/>
        <v>#DIV/0!</v>
      </c>
    </row>
    <row r="102" spans="1:12" ht="24.75" hidden="1">
      <c r="A102" s="57"/>
      <c r="B102" s="60" t="s">
        <v>177</v>
      </c>
      <c r="C102" s="45">
        <v>895</v>
      </c>
      <c r="D102" s="54" t="s">
        <v>84</v>
      </c>
      <c r="E102" s="54" t="s">
        <v>175</v>
      </c>
      <c r="F102" s="54" t="s">
        <v>176</v>
      </c>
      <c r="G102" s="54" t="s">
        <v>98</v>
      </c>
      <c r="H102" s="96">
        <f>H103</f>
        <v>0</v>
      </c>
      <c r="I102" s="34"/>
      <c r="J102" s="34"/>
      <c r="L102" s="100" t="e">
        <f t="shared" si="9"/>
        <v>#DIV/0!</v>
      </c>
    </row>
    <row r="103" spans="1:12" ht="36" hidden="1">
      <c r="A103" s="57"/>
      <c r="B103" s="60" t="s">
        <v>178</v>
      </c>
      <c r="C103" s="45">
        <v>895</v>
      </c>
      <c r="D103" s="54" t="s">
        <v>84</v>
      </c>
      <c r="E103" s="54" t="s">
        <v>175</v>
      </c>
      <c r="F103" s="54" t="s">
        <v>176</v>
      </c>
      <c r="G103" s="54" t="s">
        <v>102</v>
      </c>
      <c r="H103" s="96">
        <v>0</v>
      </c>
      <c r="I103" s="34"/>
      <c r="J103" s="34"/>
      <c r="L103" s="100" t="e">
        <f t="shared" si="9"/>
        <v>#DIV/0!</v>
      </c>
    </row>
    <row r="104" spans="1:12" ht="35.25" hidden="1" customHeight="1">
      <c r="A104" s="57"/>
      <c r="B104" s="52" t="s">
        <v>179</v>
      </c>
      <c r="C104" s="45">
        <v>895</v>
      </c>
      <c r="D104" s="55" t="s">
        <v>84</v>
      </c>
      <c r="E104" s="55" t="s">
        <v>180</v>
      </c>
      <c r="F104" s="55" t="s">
        <v>181</v>
      </c>
      <c r="G104" s="55"/>
      <c r="H104" s="95">
        <f>H105</f>
        <v>0</v>
      </c>
      <c r="I104" s="34"/>
      <c r="J104" s="34"/>
      <c r="L104" s="100" t="e">
        <f t="shared" si="9"/>
        <v>#DIV/0!</v>
      </c>
    </row>
    <row r="105" spans="1:12" ht="39" hidden="1" customHeight="1">
      <c r="A105" s="57"/>
      <c r="B105" s="60" t="s">
        <v>182</v>
      </c>
      <c r="C105" s="45">
        <v>895</v>
      </c>
      <c r="D105" s="54" t="s">
        <v>84</v>
      </c>
      <c r="E105" s="54" t="s">
        <v>180</v>
      </c>
      <c r="F105" s="54" t="s">
        <v>181</v>
      </c>
      <c r="G105" s="54" t="s">
        <v>98</v>
      </c>
      <c r="H105" s="96">
        <f>H106</f>
        <v>0</v>
      </c>
      <c r="I105" s="34"/>
      <c r="J105" s="34"/>
      <c r="L105" s="100" t="e">
        <f t="shared" si="9"/>
        <v>#DIV/0!</v>
      </c>
    </row>
    <row r="106" spans="1:12" ht="37.5" hidden="1" customHeight="1">
      <c r="A106" s="57"/>
      <c r="B106" s="60" t="s">
        <v>183</v>
      </c>
      <c r="C106" s="45">
        <v>895</v>
      </c>
      <c r="D106" s="54" t="s">
        <v>84</v>
      </c>
      <c r="E106" s="54" t="s">
        <v>180</v>
      </c>
      <c r="F106" s="54" t="s">
        <v>181</v>
      </c>
      <c r="G106" s="54" t="s">
        <v>102</v>
      </c>
      <c r="H106" s="96"/>
      <c r="I106" s="34"/>
      <c r="J106" s="34"/>
      <c r="L106" s="100" t="e">
        <f t="shared" si="9"/>
        <v>#DIV/0!</v>
      </c>
    </row>
  </sheetData>
  <mergeCells count="18">
    <mergeCell ref="J8:J9"/>
    <mergeCell ref="I8:I9"/>
    <mergeCell ref="K8:K9"/>
    <mergeCell ref="L8:L9"/>
    <mergeCell ref="A6:L6"/>
    <mergeCell ref="G7:L7"/>
    <mergeCell ref="C1:L1"/>
    <mergeCell ref="D2:J2"/>
    <mergeCell ref="F3:J3"/>
    <mergeCell ref="A8:A9"/>
    <mergeCell ref="B8:B9"/>
    <mergeCell ref="C8:C9"/>
    <mergeCell ref="D8:D9"/>
    <mergeCell ref="E8:E9"/>
    <mergeCell ref="F8:F9"/>
    <mergeCell ref="D4:J4"/>
    <mergeCell ref="G8:G9"/>
    <mergeCell ref="H8:H9"/>
  </mergeCells>
  <pageMargins left="0.43307086614173229" right="0.2362204724409449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106"/>
  <sheetViews>
    <sheetView tabSelected="1" zoomScale="110" zoomScaleNormal="110" workbookViewId="0">
      <selection activeCell="E8" sqref="E8:E9"/>
    </sheetView>
  </sheetViews>
  <sheetFormatPr defaultRowHeight="15.75"/>
  <cols>
    <col min="1" max="1" width="2.85546875" style="34" customWidth="1"/>
    <col min="2" max="2" width="45.28515625" style="34" customWidth="1"/>
    <col min="3" max="3" width="4.140625" style="34" customWidth="1"/>
    <col min="4" max="5" width="3.28515625" style="34" customWidth="1"/>
    <col min="6" max="6" width="10.140625" style="34" customWidth="1"/>
    <col min="7" max="7" width="4" style="34" customWidth="1"/>
    <col min="8" max="8" width="7.5703125" style="97" hidden="1" customWidth="1"/>
    <col min="9" max="9" width="7.5703125" style="41" hidden="1" customWidth="1"/>
    <col min="10" max="10" width="6.42578125" style="41" customWidth="1"/>
    <col min="11" max="12" width="6.42578125" style="34" customWidth="1"/>
    <col min="13" max="14" width="9.140625" style="34"/>
    <col min="15" max="15" width="8.85546875" style="34" customWidth="1"/>
    <col min="16" max="17" width="9.140625" style="34" hidden="1" customWidth="1"/>
    <col min="18" max="16384" width="9.140625" style="34"/>
  </cols>
  <sheetData>
    <row r="1" spans="1:12" s="2" customFormat="1" ht="12.75">
      <c r="A1" s="31"/>
      <c r="B1" s="32"/>
      <c r="C1" s="143" t="s">
        <v>214</v>
      </c>
      <c r="D1" s="143"/>
      <c r="E1" s="143"/>
      <c r="F1" s="143"/>
      <c r="G1" s="143"/>
      <c r="H1" s="143"/>
      <c r="I1" s="143"/>
      <c r="J1" s="143"/>
      <c r="K1" s="143"/>
      <c r="L1" s="143"/>
    </row>
    <row r="2" spans="1:12" s="2" customFormat="1" ht="101.25" hidden="1" customHeight="1">
      <c r="A2" s="31"/>
      <c r="C2" s="99"/>
      <c r="D2" s="144"/>
      <c r="E2" s="144"/>
      <c r="F2" s="144"/>
      <c r="G2" s="144"/>
      <c r="H2" s="144"/>
      <c r="I2" s="144"/>
      <c r="J2" s="144"/>
    </row>
    <row r="3" spans="1:12" ht="23.25" hidden="1" customHeight="1">
      <c r="D3" s="35"/>
      <c r="E3" s="35"/>
      <c r="F3" s="152"/>
      <c r="G3" s="152"/>
      <c r="H3" s="152"/>
      <c r="I3" s="152"/>
      <c r="J3" s="152"/>
      <c r="K3" s="36"/>
    </row>
    <row r="4" spans="1:12" ht="80.25" hidden="1" customHeight="1">
      <c r="B4" s="37"/>
      <c r="C4" s="37"/>
      <c r="D4" s="163"/>
      <c r="E4" s="163"/>
      <c r="F4" s="163"/>
      <c r="G4" s="163"/>
      <c r="H4" s="163"/>
      <c r="I4" s="163"/>
      <c r="J4" s="163"/>
    </row>
    <row r="5" spans="1:12" ht="12" customHeight="1">
      <c r="B5" s="38"/>
      <c r="C5" s="38"/>
      <c r="D5" s="39"/>
      <c r="E5" s="39"/>
      <c r="F5" s="39"/>
      <c r="G5" s="39"/>
      <c r="H5" s="40"/>
    </row>
    <row r="6" spans="1:12" ht="51" customHeight="1">
      <c r="A6" s="150" t="s">
        <v>215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15" customHeight="1" thickBot="1">
      <c r="A7" s="35"/>
      <c r="B7" s="35"/>
      <c r="C7" s="42"/>
      <c r="D7" s="35"/>
      <c r="E7" s="35"/>
      <c r="F7" s="35"/>
      <c r="G7" s="166" t="s">
        <v>57</v>
      </c>
      <c r="H7" s="166"/>
      <c r="I7" s="166"/>
      <c r="J7" s="166"/>
    </row>
    <row r="8" spans="1:12" ht="15.75" customHeight="1">
      <c r="A8" s="153" t="s">
        <v>58</v>
      </c>
      <c r="B8" s="155" t="s">
        <v>59</v>
      </c>
      <c r="C8" s="157" t="s">
        <v>60</v>
      </c>
      <c r="D8" s="157" t="s">
        <v>61</v>
      </c>
      <c r="E8" s="167" t="s">
        <v>62</v>
      </c>
      <c r="F8" s="161" t="s">
        <v>63</v>
      </c>
      <c r="G8" s="161" t="s">
        <v>64</v>
      </c>
      <c r="H8" s="164" t="s">
        <v>65</v>
      </c>
      <c r="I8" s="164" t="s">
        <v>184</v>
      </c>
      <c r="J8" s="164" t="s">
        <v>3</v>
      </c>
      <c r="K8" s="164" t="s">
        <v>211</v>
      </c>
      <c r="L8" s="164" t="s">
        <v>212</v>
      </c>
    </row>
    <row r="9" spans="1:12" ht="38.25" customHeight="1" thickBot="1">
      <c r="A9" s="154"/>
      <c r="B9" s="156"/>
      <c r="C9" s="158"/>
      <c r="D9" s="158"/>
      <c r="E9" s="168"/>
      <c r="F9" s="162"/>
      <c r="G9" s="162"/>
      <c r="H9" s="165"/>
      <c r="I9" s="165"/>
      <c r="J9" s="165"/>
      <c r="K9" s="165"/>
      <c r="L9" s="165"/>
    </row>
    <row r="10" spans="1:12" ht="12.75" customHeight="1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104">
        <v>7</v>
      </c>
      <c r="I10" s="104">
        <v>8</v>
      </c>
      <c r="J10" s="43">
        <v>8</v>
      </c>
      <c r="K10" s="43">
        <v>9</v>
      </c>
      <c r="L10" s="43">
        <v>10</v>
      </c>
    </row>
    <row r="11" spans="1:12" s="47" customFormat="1" ht="18" customHeight="1">
      <c r="A11" s="44"/>
      <c r="B11" s="45" t="s">
        <v>66</v>
      </c>
      <c r="C11" s="105">
        <v>896</v>
      </c>
      <c r="D11" s="45"/>
      <c r="E11" s="45"/>
      <c r="F11" s="45"/>
      <c r="G11" s="45"/>
      <c r="H11" s="100">
        <f>H12+H51+H67+H70+H84+H64</f>
        <v>2258.04</v>
      </c>
      <c r="I11" s="46">
        <f>I12+I51+I67+I70+I84+I64</f>
        <v>0</v>
      </c>
      <c r="J11" s="100">
        <f>J12+J51+J67+J70+J84+J64</f>
        <v>2258.04</v>
      </c>
      <c r="K11" s="100">
        <f>K12+K51+K67+K70+K84+K64</f>
        <v>498.13296000000003</v>
      </c>
      <c r="L11" s="46">
        <f>K11/J11*100</f>
        <v>22.060413455917523</v>
      </c>
    </row>
    <row r="12" spans="1:12" s="51" customFormat="1" ht="19.5" customHeight="1">
      <c r="A12" s="44">
        <v>1</v>
      </c>
      <c r="B12" s="48" t="s">
        <v>67</v>
      </c>
      <c r="C12" s="105">
        <v>896</v>
      </c>
      <c r="D12" s="49" t="s">
        <v>69</v>
      </c>
      <c r="E12" s="50"/>
      <c r="F12" s="50"/>
      <c r="G12" s="50"/>
      <c r="H12" s="100">
        <f>H13+H19+H37+H43</f>
        <v>2145.04</v>
      </c>
      <c r="I12" s="46">
        <f>I13+I19+I37+I43</f>
        <v>-10</v>
      </c>
      <c r="J12" s="100">
        <f>J13+J19+J37+J43</f>
        <v>2135.04</v>
      </c>
      <c r="K12" s="100">
        <f>K13+K19+K37+K43</f>
        <v>468.32396</v>
      </c>
      <c r="L12" s="46">
        <f t="shared" ref="L12:L75" si="0">K12/J12*100</f>
        <v>21.935137514988011</v>
      </c>
    </row>
    <row r="13" spans="1:12" s="51" customFormat="1" ht="48.75" customHeight="1">
      <c r="A13" s="44"/>
      <c r="B13" s="52" t="s">
        <v>70</v>
      </c>
      <c r="C13" s="105">
        <v>896</v>
      </c>
      <c r="D13" s="53" t="s">
        <v>69</v>
      </c>
      <c r="E13" s="53" t="s">
        <v>71</v>
      </c>
      <c r="F13" s="54"/>
      <c r="G13" s="55"/>
      <c r="H13" s="101">
        <f t="shared" ref="H13:K14" si="1">H14</f>
        <v>180</v>
      </c>
      <c r="I13" s="56">
        <f t="shared" si="1"/>
        <v>0</v>
      </c>
      <c r="J13" s="101">
        <f t="shared" si="1"/>
        <v>180</v>
      </c>
      <c r="K13" s="101">
        <f t="shared" si="1"/>
        <v>45</v>
      </c>
      <c r="L13" s="46">
        <f t="shared" si="0"/>
        <v>25</v>
      </c>
    </row>
    <row r="14" spans="1:12" s="59" customFormat="1" ht="24.75">
      <c r="A14" s="57"/>
      <c r="B14" s="58" t="s">
        <v>72</v>
      </c>
      <c r="C14" s="105">
        <v>896</v>
      </c>
      <c r="D14" s="54" t="s">
        <v>69</v>
      </c>
      <c r="E14" s="54" t="s">
        <v>71</v>
      </c>
      <c r="F14" s="54" t="s">
        <v>73</v>
      </c>
      <c r="G14" s="55"/>
      <c r="H14" s="101">
        <f t="shared" si="1"/>
        <v>180</v>
      </c>
      <c r="I14" s="56">
        <f t="shared" si="1"/>
        <v>0</v>
      </c>
      <c r="J14" s="101">
        <f t="shared" si="1"/>
        <v>180</v>
      </c>
      <c r="K14" s="101">
        <f t="shared" si="1"/>
        <v>45</v>
      </c>
      <c r="L14" s="46">
        <f t="shared" si="0"/>
        <v>25</v>
      </c>
    </row>
    <row r="15" spans="1:12" s="59" customFormat="1" ht="24.75" hidden="1">
      <c r="A15" s="57"/>
      <c r="B15" s="60" t="s">
        <v>74</v>
      </c>
      <c r="C15" s="105">
        <v>896</v>
      </c>
      <c r="D15" s="54" t="s">
        <v>69</v>
      </c>
      <c r="E15" s="54" t="s">
        <v>71</v>
      </c>
      <c r="F15" s="54" t="s">
        <v>75</v>
      </c>
      <c r="G15" s="54"/>
      <c r="H15" s="102">
        <f>H16+H17+H18</f>
        <v>180</v>
      </c>
      <c r="I15" s="61">
        <f>I16+I17+I18</f>
        <v>0</v>
      </c>
      <c r="J15" s="102">
        <f>J16+J17+J18</f>
        <v>180</v>
      </c>
      <c r="K15" s="102">
        <f>K16+K17+K18</f>
        <v>45</v>
      </c>
      <c r="L15" s="46">
        <f t="shared" si="0"/>
        <v>25</v>
      </c>
    </row>
    <row r="16" spans="1:12" s="59" customFormat="1" ht="24.75" hidden="1">
      <c r="A16" s="57"/>
      <c r="B16" s="60" t="s">
        <v>76</v>
      </c>
      <c r="C16" s="105">
        <v>896</v>
      </c>
      <c r="D16" s="62" t="s">
        <v>69</v>
      </c>
      <c r="E16" s="62" t="s">
        <v>71</v>
      </c>
      <c r="F16" s="54" t="s">
        <v>75</v>
      </c>
      <c r="G16" s="54" t="s">
        <v>77</v>
      </c>
      <c r="H16" s="102"/>
      <c r="I16" s="61"/>
      <c r="J16" s="102"/>
      <c r="K16" s="102"/>
      <c r="L16" s="46" t="e">
        <f t="shared" si="0"/>
        <v>#DIV/0!</v>
      </c>
    </row>
    <row r="17" spans="1:12" s="59" customFormat="1" ht="36" hidden="1">
      <c r="A17" s="57"/>
      <c r="B17" s="60" t="s">
        <v>78</v>
      </c>
      <c r="C17" s="105">
        <v>896</v>
      </c>
      <c r="D17" s="62" t="s">
        <v>69</v>
      </c>
      <c r="E17" s="62" t="s">
        <v>71</v>
      </c>
      <c r="F17" s="54" t="s">
        <v>75</v>
      </c>
      <c r="G17" s="54" t="s">
        <v>79</v>
      </c>
      <c r="H17" s="102"/>
      <c r="I17" s="61"/>
      <c r="J17" s="102"/>
      <c r="K17" s="102"/>
      <c r="L17" s="46" t="e">
        <f t="shared" si="0"/>
        <v>#DIV/0!</v>
      </c>
    </row>
    <row r="18" spans="1:12" s="59" customFormat="1" ht="36">
      <c r="A18" s="57"/>
      <c r="B18" s="63" t="s">
        <v>80</v>
      </c>
      <c r="C18" s="105">
        <v>896</v>
      </c>
      <c r="D18" s="62" t="s">
        <v>69</v>
      </c>
      <c r="E18" s="62" t="s">
        <v>71</v>
      </c>
      <c r="F18" s="54" t="s">
        <v>81</v>
      </c>
      <c r="G18" s="54" t="s">
        <v>82</v>
      </c>
      <c r="H18" s="102">
        <v>180</v>
      </c>
      <c r="I18" s="61"/>
      <c r="J18" s="102">
        <f>H18+I18</f>
        <v>180</v>
      </c>
      <c r="K18" s="102">
        <v>45</v>
      </c>
      <c r="L18" s="46">
        <f t="shared" si="0"/>
        <v>25</v>
      </c>
    </row>
    <row r="19" spans="1:12" s="51" customFormat="1" ht="48">
      <c r="A19" s="44"/>
      <c r="B19" s="52" t="s">
        <v>83</v>
      </c>
      <c r="C19" s="105">
        <v>896</v>
      </c>
      <c r="D19" s="53" t="s">
        <v>69</v>
      </c>
      <c r="E19" s="53" t="s">
        <v>84</v>
      </c>
      <c r="F19" s="55"/>
      <c r="G19" s="55"/>
      <c r="H19" s="101">
        <f>H24+H20</f>
        <v>1157.8399999999999</v>
      </c>
      <c r="I19" s="56">
        <f>I24+I20</f>
        <v>0</v>
      </c>
      <c r="J19" s="101">
        <f>J24+J20</f>
        <v>1157.8399999999999</v>
      </c>
      <c r="K19" s="101">
        <f>K24+K20</f>
        <v>227.76295999999999</v>
      </c>
      <c r="L19" s="46">
        <f t="shared" si="0"/>
        <v>19.671367373730394</v>
      </c>
    </row>
    <row r="20" spans="1:12" s="51" customFormat="1" ht="24.75">
      <c r="A20" s="57"/>
      <c r="B20" s="58" t="s">
        <v>85</v>
      </c>
      <c r="C20" s="105">
        <v>896</v>
      </c>
      <c r="D20" s="53" t="s">
        <v>69</v>
      </c>
      <c r="E20" s="53" t="s">
        <v>84</v>
      </c>
      <c r="F20" s="54" t="s">
        <v>86</v>
      </c>
      <c r="G20" s="55"/>
      <c r="H20" s="100">
        <f>H21</f>
        <v>592.5</v>
      </c>
      <c r="I20" s="46">
        <f>I21</f>
        <v>0</v>
      </c>
      <c r="J20" s="100">
        <f>J21</f>
        <v>592.5</v>
      </c>
      <c r="K20" s="100">
        <f>K21</f>
        <v>135.952</v>
      </c>
      <c r="L20" s="46">
        <f t="shared" si="0"/>
        <v>22.945485232067512</v>
      </c>
    </row>
    <row r="21" spans="1:12" s="51" customFormat="1" ht="24.75">
      <c r="A21" s="57"/>
      <c r="B21" s="60" t="s">
        <v>74</v>
      </c>
      <c r="C21" s="105">
        <v>896</v>
      </c>
      <c r="D21" s="62" t="s">
        <v>69</v>
      </c>
      <c r="E21" s="62" t="s">
        <v>84</v>
      </c>
      <c r="F21" s="54" t="s">
        <v>87</v>
      </c>
      <c r="G21" s="54"/>
      <c r="H21" s="103">
        <f>H23+H22</f>
        <v>592.5</v>
      </c>
      <c r="I21" s="64">
        <f>I23+I22</f>
        <v>0</v>
      </c>
      <c r="J21" s="103">
        <f>J23+J22</f>
        <v>592.5</v>
      </c>
      <c r="K21" s="103">
        <f>K23+K22</f>
        <v>135.952</v>
      </c>
      <c r="L21" s="46">
        <f t="shared" si="0"/>
        <v>22.945485232067512</v>
      </c>
    </row>
    <row r="22" spans="1:12" s="51" customFormat="1" ht="24.75">
      <c r="A22" s="57"/>
      <c r="B22" s="60" t="s">
        <v>76</v>
      </c>
      <c r="C22" s="105">
        <v>896</v>
      </c>
      <c r="D22" s="62" t="s">
        <v>69</v>
      </c>
      <c r="E22" s="62" t="s">
        <v>84</v>
      </c>
      <c r="F22" s="54" t="s">
        <v>87</v>
      </c>
      <c r="G22" s="54" t="s">
        <v>77</v>
      </c>
      <c r="H22" s="103">
        <v>456</v>
      </c>
      <c r="I22" s="64"/>
      <c r="J22" s="103">
        <f>H22+I22</f>
        <v>456</v>
      </c>
      <c r="K22" s="103">
        <v>104.41800000000001</v>
      </c>
      <c r="L22" s="46">
        <f t="shared" si="0"/>
        <v>22.898684210526319</v>
      </c>
    </row>
    <row r="23" spans="1:12" s="51" customFormat="1" ht="36">
      <c r="A23" s="57"/>
      <c r="B23" s="60" t="s">
        <v>78</v>
      </c>
      <c r="C23" s="105">
        <v>896</v>
      </c>
      <c r="D23" s="62" t="s">
        <v>69</v>
      </c>
      <c r="E23" s="62" t="s">
        <v>84</v>
      </c>
      <c r="F23" s="54" t="s">
        <v>87</v>
      </c>
      <c r="G23" s="54" t="s">
        <v>79</v>
      </c>
      <c r="H23" s="103">
        <v>136.5</v>
      </c>
      <c r="I23" s="64"/>
      <c r="J23" s="103">
        <f>H23+I23</f>
        <v>136.5</v>
      </c>
      <c r="K23" s="103">
        <v>31.533999999999999</v>
      </c>
      <c r="L23" s="46">
        <f t="shared" si="0"/>
        <v>23.101831501831501</v>
      </c>
    </row>
    <row r="24" spans="1:12" s="59" customFormat="1" ht="24" customHeight="1">
      <c r="A24" s="57"/>
      <c r="B24" s="58" t="s">
        <v>88</v>
      </c>
      <c r="C24" s="105">
        <v>896</v>
      </c>
      <c r="D24" s="53" t="s">
        <v>69</v>
      </c>
      <c r="E24" s="53" t="s">
        <v>84</v>
      </c>
      <c r="F24" s="54" t="s">
        <v>89</v>
      </c>
      <c r="G24" s="54"/>
      <c r="H24" s="100">
        <f>H25+H28</f>
        <v>565.33999999999992</v>
      </c>
      <c r="I24" s="46">
        <f>I25+I28</f>
        <v>0</v>
      </c>
      <c r="J24" s="100">
        <f>J25+J28</f>
        <v>565.33999999999992</v>
      </c>
      <c r="K24" s="100">
        <f>K25+K28</f>
        <v>91.810959999999994</v>
      </c>
      <c r="L24" s="46">
        <f t="shared" si="0"/>
        <v>16.239954717515126</v>
      </c>
    </row>
    <row r="25" spans="1:12" s="59" customFormat="1" ht="24.75">
      <c r="A25" s="57"/>
      <c r="B25" s="60" t="s">
        <v>90</v>
      </c>
      <c r="C25" s="105">
        <v>896</v>
      </c>
      <c r="D25" s="62" t="s">
        <v>69</v>
      </c>
      <c r="E25" s="62" t="s">
        <v>84</v>
      </c>
      <c r="F25" s="54" t="s">
        <v>91</v>
      </c>
      <c r="G25" s="54"/>
      <c r="H25" s="103">
        <f>H26+H27</f>
        <v>419</v>
      </c>
      <c r="I25" s="64">
        <f>I26+I27</f>
        <v>0</v>
      </c>
      <c r="J25" s="103">
        <f>J26+J27</f>
        <v>419</v>
      </c>
      <c r="K25" s="103">
        <f>K26+K27</f>
        <v>74.438999999999993</v>
      </c>
      <c r="L25" s="46">
        <f t="shared" si="0"/>
        <v>17.765871121718376</v>
      </c>
    </row>
    <row r="26" spans="1:12" s="59" customFormat="1" ht="25.5" customHeight="1">
      <c r="A26" s="57"/>
      <c r="B26" s="60" t="s">
        <v>92</v>
      </c>
      <c r="C26" s="105">
        <v>896</v>
      </c>
      <c r="D26" s="54" t="s">
        <v>69</v>
      </c>
      <c r="E26" s="54" t="s">
        <v>84</v>
      </c>
      <c r="F26" s="54" t="s">
        <v>91</v>
      </c>
      <c r="G26" s="54" t="s">
        <v>77</v>
      </c>
      <c r="H26" s="103">
        <v>322.7</v>
      </c>
      <c r="I26" s="64"/>
      <c r="J26" s="103">
        <f>H26+I26</f>
        <v>322.7</v>
      </c>
      <c r="K26" s="103">
        <v>62.765999999999998</v>
      </c>
      <c r="L26" s="46">
        <f t="shared" si="0"/>
        <v>19.450263402541061</v>
      </c>
    </row>
    <row r="27" spans="1:12" s="59" customFormat="1" ht="36">
      <c r="A27" s="57"/>
      <c r="B27" s="60" t="s">
        <v>78</v>
      </c>
      <c r="C27" s="105">
        <v>896</v>
      </c>
      <c r="D27" s="54" t="s">
        <v>69</v>
      </c>
      <c r="E27" s="54" t="s">
        <v>84</v>
      </c>
      <c r="F27" s="54" t="s">
        <v>91</v>
      </c>
      <c r="G27" s="54" t="s">
        <v>79</v>
      </c>
      <c r="H27" s="103">
        <v>96.3</v>
      </c>
      <c r="I27" s="64"/>
      <c r="J27" s="103">
        <f>H27+I27</f>
        <v>96.3</v>
      </c>
      <c r="K27" s="103">
        <v>11.673</v>
      </c>
      <c r="L27" s="46">
        <f t="shared" si="0"/>
        <v>12.121495327102805</v>
      </c>
    </row>
    <row r="28" spans="1:12" s="59" customFormat="1" ht="24.75">
      <c r="A28" s="57"/>
      <c r="B28" s="60" t="s">
        <v>93</v>
      </c>
      <c r="C28" s="105">
        <v>896</v>
      </c>
      <c r="D28" s="54" t="s">
        <v>69</v>
      </c>
      <c r="E28" s="54" t="s">
        <v>84</v>
      </c>
      <c r="F28" s="54" t="s">
        <v>94</v>
      </c>
      <c r="G28" s="54"/>
      <c r="H28" s="103">
        <f>H29+H30+H33</f>
        <v>146.33999999999997</v>
      </c>
      <c r="I28" s="64">
        <f>I29+I30+I33</f>
        <v>0</v>
      </c>
      <c r="J28" s="103">
        <f>J29+J30+J33</f>
        <v>146.33999999999997</v>
      </c>
      <c r="K28" s="103">
        <f>K29+K30+K33</f>
        <v>17.371959999999998</v>
      </c>
      <c r="L28" s="46">
        <f t="shared" si="0"/>
        <v>11.870958042913763</v>
      </c>
    </row>
    <row r="29" spans="1:12" s="51" customFormat="1" ht="36.75" hidden="1">
      <c r="A29" s="44"/>
      <c r="B29" s="65" t="s">
        <v>95</v>
      </c>
      <c r="C29" s="105">
        <v>896</v>
      </c>
      <c r="D29" s="54" t="s">
        <v>69</v>
      </c>
      <c r="E29" s="54" t="s">
        <v>84</v>
      </c>
      <c r="F29" s="54" t="s">
        <v>94</v>
      </c>
      <c r="G29" s="54" t="s">
        <v>96</v>
      </c>
      <c r="H29" s="103">
        <v>0</v>
      </c>
      <c r="I29" s="64">
        <v>0</v>
      </c>
      <c r="J29" s="103">
        <v>0</v>
      </c>
      <c r="K29" s="103">
        <v>0</v>
      </c>
      <c r="L29" s="46" t="e">
        <f t="shared" si="0"/>
        <v>#DIV/0!</v>
      </c>
    </row>
    <row r="30" spans="1:12" s="51" customFormat="1" ht="23.25" customHeight="1">
      <c r="A30" s="44"/>
      <c r="B30" s="60" t="s">
        <v>97</v>
      </c>
      <c r="C30" s="105">
        <v>896</v>
      </c>
      <c r="D30" s="54" t="s">
        <v>69</v>
      </c>
      <c r="E30" s="54" t="s">
        <v>84</v>
      </c>
      <c r="F30" s="54" t="s">
        <v>94</v>
      </c>
      <c r="G30" s="54" t="s">
        <v>98</v>
      </c>
      <c r="H30" s="103">
        <f>H31+H32</f>
        <v>132.13999999999999</v>
      </c>
      <c r="I30" s="64">
        <f>I31+I32</f>
        <v>0</v>
      </c>
      <c r="J30" s="103">
        <f>J31+J32</f>
        <v>132.13999999999999</v>
      </c>
      <c r="K30" s="103">
        <f>K31+K32</f>
        <v>13.262839999999999</v>
      </c>
      <c r="L30" s="46">
        <f t="shared" si="0"/>
        <v>10.036960799152414</v>
      </c>
    </row>
    <row r="31" spans="1:12" s="51" customFormat="1" ht="24.75">
      <c r="A31" s="44"/>
      <c r="B31" s="60" t="s">
        <v>99</v>
      </c>
      <c r="C31" s="105">
        <v>896</v>
      </c>
      <c r="D31" s="54" t="s">
        <v>69</v>
      </c>
      <c r="E31" s="54" t="s">
        <v>84</v>
      </c>
      <c r="F31" s="54" t="s">
        <v>94</v>
      </c>
      <c r="G31" s="54" t="s">
        <v>100</v>
      </c>
      <c r="H31" s="103">
        <v>37.5</v>
      </c>
      <c r="I31" s="64">
        <v>-30</v>
      </c>
      <c r="J31" s="103">
        <f>H31+I31</f>
        <v>7.5</v>
      </c>
      <c r="K31" s="103">
        <v>0.95</v>
      </c>
      <c r="L31" s="46">
        <f t="shared" si="0"/>
        <v>12.666666666666664</v>
      </c>
    </row>
    <row r="32" spans="1:12" s="51" customFormat="1" ht="24.75">
      <c r="A32" s="44"/>
      <c r="B32" s="60" t="s">
        <v>101</v>
      </c>
      <c r="C32" s="105">
        <v>896</v>
      </c>
      <c r="D32" s="54" t="s">
        <v>69</v>
      </c>
      <c r="E32" s="54" t="s">
        <v>84</v>
      </c>
      <c r="F32" s="54" t="s">
        <v>94</v>
      </c>
      <c r="G32" s="54" t="s">
        <v>102</v>
      </c>
      <c r="H32" s="103">
        <f>94.7-0.06</f>
        <v>94.64</v>
      </c>
      <c r="I32" s="64">
        <v>30</v>
      </c>
      <c r="J32" s="103">
        <f>H32+I32</f>
        <v>124.64</v>
      </c>
      <c r="K32" s="103">
        <v>12.31284</v>
      </c>
      <c r="L32" s="46">
        <f t="shared" si="0"/>
        <v>9.8787227214377396</v>
      </c>
    </row>
    <row r="33" spans="1:12" s="51" customFormat="1" ht="36">
      <c r="A33" s="44"/>
      <c r="B33" s="66" t="s">
        <v>103</v>
      </c>
      <c r="C33" s="105">
        <v>896</v>
      </c>
      <c r="D33" s="54" t="s">
        <v>69</v>
      </c>
      <c r="E33" s="54" t="s">
        <v>84</v>
      </c>
      <c r="F33" s="54" t="s">
        <v>94</v>
      </c>
      <c r="G33" s="54" t="s">
        <v>104</v>
      </c>
      <c r="H33" s="103">
        <f>H34+H35+H36</f>
        <v>14.2</v>
      </c>
      <c r="I33" s="64">
        <f>I34+I35+I36</f>
        <v>0</v>
      </c>
      <c r="J33" s="103">
        <f>J34+J35+J36</f>
        <v>14.2</v>
      </c>
      <c r="K33" s="103">
        <f>K34+K35+K36</f>
        <v>4.1091199999999999</v>
      </c>
      <c r="L33" s="46">
        <f t="shared" si="0"/>
        <v>28.937464788732399</v>
      </c>
    </row>
    <row r="34" spans="1:12" s="51" customFormat="1" ht="24.75">
      <c r="A34" s="44"/>
      <c r="B34" s="66" t="s">
        <v>105</v>
      </c>
      <c r="C34" s="105">
        <v>896</v>
      </c>
      <c r="D34" s="54" t="s">
        <v>69</v>
      </c>
      <c r="E34" s="54" t="s">
        <v>84</v>
      </c>
      <c r="F34" s="54" t="s">
        <v>94</v>
      </c>
      <c r="G34" s="54" t="s">
        <v>106</v>
      </c>
      <c r="H34" s="103">
        <v>7.7</v>
      </c>
      <c r="I34" s="64"/>
      <c r="J34" s="103">
        <f>H34+I34</f>
        <v>7.7</v>
      </c>
      <c r="K34" s="103">
        <v>0.35899999999999999</v>
      </c>
      <c r="L34" s="46">
        <f t="shared" si="0"/>
        <v>4.662337662337662</v>
      </c>
    </row>
    <row r="35" spans="1:12" s="51" customFormat="1" ht="18.75" customHeight="1">
      <c r="A35" s="44"/>
      <c r="B35" s="66" t="s">
        <v>107</v>
      </c>
      <c r="C35" s="105">
        <v>896</v>
      </c>
      <c r="D35" s="54" t="s">
        <v>69</v>
      </c>
      <c r="E35" s="54" t="s">
        <v>84</v>
      </c>
      <c r="F35" s="54" t="s">
        <v>94</v>
      </c>
      <c r="G35" s="54" t="s">
        <v>108</v>
      </c>
      <c r="H35" s="103">
        <v>1.5</v>
      </c>
      <c r="I35" s="64"/>
      <c r="J35" s="103">
        <f>H35+I35</f>
        <v>1.5</v>
      </c>
      <c r="K35" s="103">
        <v>0</v>
      </c>
      <c r="L35" s="46">
        <f t="shared" si="0"/>
        <v>0</v>
      </c>
    </row>
    <row r="36" spans="1:12" s="51" customFormat="1" ht="18.75" customHeight="1">
      <c r="A36" s="44"/>
      <c r="B36" s="66" t="s">
        <v>109</v>
      </c>
      <c r="C36" s="105">
        <v>896</v>
      </c>
      <c r="D36" s="54" t="s">
        <v>69</v>
      </c>
      <c r="E36" s="54" t="s">
        <v>84</v>
      </c>
      <c r="F36" s="54" t="s">
        <v>94</v>
      </c>
      <c r="G36" s="54" t="s">
        <v>110</v>
      </c>
      <c r="H36" s="103">
        <v>5</v>
      </c>
      <c r="I36" s="64"/>
      <c r="J36" s="103">
        <f>H36+I36</f>
        <v>5</v>
      </c>
      <c r="K36" s="103">
        <v>3.7501199999999999</v>
      </c>
      <c r="L36" s="46">
        <f t="shared" si="0"/>
        <v>75.002400000000009</v>
      </c>
    </row>
    <row r="37" spans="1:12" s="59" customFormat="1" ht="20.25" hidden="1" customHeight="1">
      <c r="A37" s="57"/>
      <c r="B37" s="48" t="s">
        <v>111</v>
      </c>
      <c r="C37" s="105">
        <v>896</v>
      </c>
      <c r="D37" s="55" t="s">
        <v>69</v>
      </c>
      <c r="E37" s="55" t="s">
        <v>112</v>
      </c>
      <c r="F37" s="55"/>
      <c r="G37" s="54"/>
      <c r="H37" s="100">
        <f>H38+H41</f>
        <v>10</v>
      </c>
      <c r="I37" s="46">
        <f>I38+I41</f>
        <v>-10</v>
      </c>
      <c r="J37" s="100">
        <f>J38+J41</f>
        <v>0</v>
      </c>
      <c r="K37" s="100">
        <f>K38+K41</f>
        <v>0</v>
      </c>
      <c r="L37" s="46" t="e">
        <f t="shared" si="0"/>
        <v>#DIV/0!</v>
      </c>
    </row>
    <row r="38" spans="1:12" s="59" customFormat="1" ht="19.5" hidden="1" customHeight="1">
      <c r="A38" s="57"/>
      <c r="B38" s="67" t="s">
        <v>111</v>
      </c>
      <c r="C38" s="105">
        <v>896</v>
      </c>
      <c r="D38" s="54" t="s">
        <v>69</v>
      </c>
      <c r="E38" s="54" t="s">
        <v>112</v>
      </c>
      <c r="F38" s="54" t="s">
        <v>113</v>
      </c>
      <c r="G38" s="54"/>
      <c r="H38" s="103">
        <f t="shared" ref="H38:K39" si="2">H39</f>
        <v>0</v>
      </c>
      <c r="I38" s="64">
        <f t="shared" si="2"/>
        <v>0</v>
      </c>
      <c r="J38" s="103">
        <f t="shared" si="2"/>
        <v>0</v>
      </c>
      <c r="K38" s="103">
        <f t="shared" si="2"/>
        <v>0</v>
      </c>
      <c r="L38" s="46" t="e">
        <f t="shared" si="0"/>
        <v>#DIV/0!</v>
      </c>
    </row>
    <row r="39" spans="1:12" s="59" customFormat="1" ht="29.25" hidden="1" customHeight="1">
      <c r="A39" s="57"/>
      <c r="B39" s="68" t="s">
        <v>114</v>
      </c>
      <c r="C39" s="105">
        <v>896</v>
      </c>
      <c r="D39" s="54" t="s">
        <v>69</v>
      </c>
      <c r="E39" s="54" t="s">
        <v>112</v>
      </c>
      <c r="F39" s="54" t="s">
        <v>115</v>
      </c>
      <c r="G39" s="54" t="s">
        <v>98</v>
      </c>
      <c r="H39" s="103">
        <f t="shared" si="2"/>
        <v>0</v>
      </c>
      <c r="I39" s="64">
        <f t="shared" si="2"/>
        <v>0</v>
      </c>
      <c r="J39" s="103">
        <f t="shared" si="2"/>
        <v>0</v>
      </c>
      <c r="K39" s="103">
        <f t="shared" si="2"/>
        <v>0</v>
      </c>
      <c r="L39" s="46" t="e">
        <f t="shared" si="0"/>
        <v>#DIV/0!</v>
      </c>
    </row>
    <row r="40" spans="1:12" s="59" customFormat="1" ht="19.5" hidden="1" customHeight="1">
      <c r="A40" s="57"/>
      <c r="B40" s="69" t="s">
        <v>111</v>
      </c>
      <c r="C40" s="105">
        <v>896</v>
      </c>
      <c r="D40" s="54" t="s">
        <v>69</v>
      </c>
      <c r="E40" s="54" t="s">
        <v>112</v>
      </c>
      <c r="F40" s="54" t="s">
        <v>115</v>
      </c>
      <c r="G40" s="54" t="s">
        <v>102</v>
      </c>
      <c r="H40" s="103"/>
      <c r="I40" s="64"/>
      <c r="J40" s="103">
        <f>H40+I40</f>
        <v>0</v>
      </c>
      <c r="K40" s="103">
        <f>I40+J40</f>
        <v>0</v>
      </c>
      <c r="L40" s="46" t="e">
        <f t="shared" si="0"/>
        <v>#DIV/0!</v>
      </c>
    </row>
    <row r="41" spans="1:12" s="59" customFormat="1" ht="27.75" hidden="1" customHeight="1">
      <c r="A41" s="57"/>
      <c r="B41" s="68" t="s">
        <v>114</v>
      </c>
      <c r="C41" s="105">
        <v>896</v>
      </c>
      <c r="D41" s="54" t="s">
        <v>69</v>
      </c>
      <c r="E41" s="54" t="s">
        <v>112</v>
      </c>
      <c r="F41" s="54" t="s">
        <v>116</v>
      </c>
      <c r="G41" s="54"/>
      <c r="H41" s="103">
        <f>H42</f>
        <v>10</v>
      </c>
      <c r="I41" s="64">
        <f>I42</f>
        <v>-10</v>
      </c>
      <c r="J41" s="103">
        <f>J42</f>
        <v>0</v>
      </c>
      <c r="K41" s="103">
        <f>K42</f>
        <v>0</v>
      </c>
      <c r="L41" s="46" t="e">
        <f t="shared" si="0"/>
        <v>#DIV/0!</v>
      </c>
    </row>
    <row r="42" spans="1:12" s="59" customFormat="1" ht="18.75" hidden="1" customHeight="1">
      <c r="A42" s="57"/>
      <c r="B42" s="69" t="s">
        <v>111</v>
      </c>
      <c r="C42" s="105">
        <v>896</v>
      </c>
      <c r="D42" s="54" t="s">
        <v>69</v>
      </c>
      <c r="E42" s="54" t="s">
        <v>112</v>
      </c>
      <c r="F42" s="54" t="s">
        <v>116</v>
      </c>
      <c r="G42" s="54" t="s">
        <v>117</v>
      </c>
      <c r="H42" s="103">
        <v>10</v>
      </c>
      <c r="I42" s="64">
        <v>-10</v>
      </c>
      <c r="J42" s="103">
        <f>H42+I42</f>
        <v>0</v>
      </c>
      <c r="K42" s="103">
        <v>0</v>
      </c>
      <c r="L42" s="46" t="e">
        <f t="shared" si="0"/>
        <v>#DIV/0!</v>
      </c>
    </row>
    <row r="43" spans="1:12" s="59" customFormat="1" ht="20.25" customHeight="1">
      <c r="A43" s="57"/>
      <c r="B43" s="70" t="s">
        <v>118</v>
      </c>
      <c r="C43" s="105">
        <v>896</v>
      </c>
      <c r="D43" s="54" t="s">
        <v>69</v>
      </c>
      <c r="E43" s="54" t="s">
        <v>119</v>
      </c>
      <c r="F43" s="54"/>
      <c r="G43" s="54"/>
      <c r="H43" s="100">
        <f>H44+H47</f>
        <v>797.2</v>
      </c>
      <c r="I43" s="46">
        <f>I44+I47</f>
        <v>0</v>
      </c>
      <c r="J43" s="100">
        <f>J44+J47</f>
        <v>797.2</v>
      </c>
      <c r="K43" s="100">
        <f>K44+K47</f>
        <v>195.56099999999998</v>
      </c>
      <c r="L43" s="46">
        <f t="shared" si="0"/>
        <v>24.530983442047159</v>
      </c>
    </row>
    <row r="44" spans="1:12" s="59" customFormat="1" ht="24.75">
      <c r="A44" s="57"/>
      <c r="B44" s="71" t="s">
        <v>120</v>
      </c>
      <c r="C44" s="105">
        <v>896</v>
      </c>
      <c r="D44" s="54" t="s">
        <v>69</v>
      </c>
      <c r="E44" s="54" t="s">
        <v>119</v>
      </c>
      <c r="F44" s="54" t="s">
        <v>121</v>
      </c>
      <c r="G44" s="54"/>
      <c r="H44" s="102">
        <f>H45+H46</f>
        <v>796.2</v>
      </c>
      <c r="I44" s="61">
        <f>I45+I46</f>
        <v>0</v>
      </c>
      <c r="J44" s="102">
        <f>J45+J46</f>
        <v>796.2</v>
      </c>
      <c r="K44" s="102">
        <f>K45+K46</f>
        <v>195.56099999999998</v>
      </c>
      <c r="L44" s="46">
        <f t="shared" si="0"/>
        <v>24.561793519216273</v>
      </c>
    </row>
    <row r="45" spans="1:12" s="59" customFormat="1" ht="24.75">
      <c r="A45" s="57"/>
      <c r="B45" s="72" t="s">
        <v>122</v>
      </c>
      <c r="C45" s="105">
        <v>896</v>
      </c>
      <c r="D45" s="54" t="s">
        <v>69</v>
      </c>
      <c r="E45" s="54" t="s">
        <v>119</v>
      </c>
      <c r="F45" s="54" t="s">
        <v>123</v>
      </c>
      <c r="G45" s="54" t="s">
        <v>124</v>
      </c>
      <c r="H45" s="102">
        <v>615.70000000000005</v>
      </c>
      <c r="I45" s="61"/>
      <c r="J45" s="102">
        <f>H45+I45</f>
        <v>615.70000000000005</v>
      </c>
      <c r="K45" s="102">
        <v>150.19999999999999</v>
      </c>
      <c r="L45" s="46">
        <f t="shared" si="0"/>
        <v>24.394997563748575</v>
      </c>
    </row>
    <row r="46" spans="1:12" s="59" customFormat="1" ht="49.5" customHeight="1">
      <c r="A46" s="57"/>
      <c r="B46" s="72" t="s">
        <v>125</v>
      </c>
      <c r="C46" s="105">
        <v>896</v>
      </c>
      <c r="D46" s="54" t="s">
        <v>69</v>
      </c>
      <c r="E46" s="54" t="s">
        <v>119</v>
      </c>
      <c r="F46" s="54" t="s">
        <v>123</v>
      </c>
      <c r="G46" s="54" t="s">
        <v>126</v>
      </c>
      <c r="H46" s="102">
        <v>180.5</v>
      </c>
      <c r="I46" s="61"/>
      <c r="J46" s="102">
        <f>H46+I46</f>
        <v>180.5</v>
      </c>
      <c r="K46" s="102">
        <v>45.360999999999997</v>
      </c>
      <c r="L46" s="46">
        <f t="shared" si="0"/>
        <v>25.130747922437674</v>
      </c>
    </row>
    <row r="47" spans="1:12" s="59" customFormat="1" ht="36" customHeight="1">
      <c r="A47" s="57"/>
      <c r="B47" s="73" t="s">
        <v>127</v>
      </c>
      <c r="C47" s="105">
        <v>896</v>
      </c>
      <c r="D47" s="54" t="s">
        <v>69</v>
      </c>
      <c r="E47" s="54" t="s">
        <v>119</v>
      </c>
      <c r="F47" s="54" t="s">
        <v>113</v>
      </c>
      <c r="G47" s="55"/>
      <c r="H47" s="101">
        <f t="shared" ref="H47:K48" si="3">H48</f>
        <v>1</v>
      </c>
      <c r="I47" s="56">
        <f t="shared" si="3"/>
        <v>0</v>
      </c>
      <c r="J47" s="101">
        <f t="shared" si="3"/>
        <v>1</v>
      </c>
      <c r="K47" s="101">
        <f t="shared" si="3"/>
        <v>0</v>
      </c>
      <c r="L47" s="46">
        <f t="shared" si="0"/>
        <v>0</v>
      </c>
    </row>
    <row r="48" spans="1:12" s="59" customFormat="1" ht="23.25" customHeight="1">
      <c r="A48" s="57"/>
      <c r="B48" s="60" t="s">
        <v>128</v>
      </c>
      <c r="C48" s="105">
        <v>896</v>
      </c>
      <c r="D48" s="54" t="s">
        <v>69</v>
      </c>
      <c r="E48" s="54" t="s">
        <v>119</v>
      </c>
      <c r="F48" s="54" t="s">
        <v>129</v>
      </c>
      <c r="G48" s="54" t="s">
        <v>98</v>
      </c>
      <c r="H48" s="102">
        <f t="shared" si="3"/>
        <v>1</v>
      </c>
      <c r="I48" s="61">
        <f t="shared" si="3"/>
        <v>0</v>
      </c>
      <c r="J48" s="102">
        <f t="shared" si="3"/>
        <v>1</v>
      </c>
      <c r="K48" s="102">
        <f t="shared" si="3"/>
        <v>0</v>
      </c>
      <c r="L48" s="46">
        <f t="shared" si="0"/>
        <v>0</v>
      </c>
    </row>
    <row r="49" spans="1:12" s="59" customFormat="1" ht="25.5" customHeight="1">
      <c r="A49" s="57"/>
      <c r="B49" s="60" t="s">
        <v>101</v>
      </c>
      <c r="C49" s="105">
        <v>896</v>
      </c>
      <c r="D49" s="54" t="s">
        <v>69</v>
      </c>
      <c r="E49" s="54" t="s">
        <v>119</v>
      </c>
      <c r="F49" s="54" t="s">
        <v>130</v>
      </c>
      <c r="G49" s="54" t="s">
        <v>102</v>
      </c>
      <c r="H49" s="102">
        <v>1</v>
      </c>
      <c r="I49" s="61"/>
      <c r="J49" s="102">
        <f>H49+I49</f>
        <v>1</v>
      </c>
      <c r="K49" s="102">
        <v>0</v>
      </c>
      <c r="L49" s="46">
        <f t="shared" si="0"/>
        <v>0</v>
      </c>
    </row>
    <row r="50" spans="1:12" s="59" customFormat="1" ht="49.5" hidden="1" customHeight="1">
      <c r="A50" s="57"/>
      <c r="B50" s="72"/>
      <c r="C50" s="105">
        <v>896</v>
      </c>
      <c r="D50" s="54"/>
      <c r="E50" s="54"/>
      <c r="F50" s="54"/>
      <c r="G50" s="54"/>
      <c r="H50" s="102"/>
      <c r="I50" s="61"/>
      <c r="J50" s="102"/>
      <c r="K50" s="102"/>
      <c r="L50" s="46" t="e">
        <f t="shared" si="0"/>
        <v>#DIV/0!</v>
      </c>
    </row>
    <row r="51" spans="1:12" s="59" customFormat="1" ht="18.75" customHeight="1">
      <c r="A51" s="44">
        <v>2</v>
      </c>
      <c r="B51" s="52" t="s">
        <v>131</v>
      </c>
      <c r="C51" s="105">
        <v>896</v>
      </c>
      <c r="D51" s="55" t="s">
        <v>132</v>
      </c>
      <c r="E51" s="55"/>
      <c r="F51" s="55"/>
      <c r="G51" s="55"/>
      <c r="H51" s="100">
        <f>H52+H58</f>
        <v>81.399999999999991</v>
      </c>
      <c r="I51" s="46">
        <f t="shared" ref="I51:K51" si="4">I52+I58</f>
        <v>0</v>
      </c>
      <c r="J51" s="100">
        <f t="shared" si="4"/>
        <v>81.399999999999991</v>
      </c>
      <c r="K51" s="100">
        <f t="shared" si="4"/>
        <v>20.308999999999997</v>
      </c>
      <c r="L51" s="46">
        <f t="shared" si="0"/>
        <v>24.949631449631447</v>
      </c>
    </row>
    <row r="52" spans="1:12" s="59" customFormat="1" ht="18.75" customHeight="1">
      <c r="A52" s="44"/>
      <c r="B52" s="58" t="s">
        <v>133</v>
      </c>
      <c r="C52" s="105">
        <v>896</v>
      </c>
      <c r="D52" s="55" t="s">
        <v>132</v>
      </c>
      <c r="E52" s="55" t="s">
        <v>71</v>
      </c>
      <c r="F52" s="54" t="s">
        <v>191</v>
      </c>
      <c r="G52" s="55"/>
      <c r="H52" s="100">
        <f>H53</f>
        <v>0</v>
      </c>
      <c r="I52" s="46">
        <f>I53</f>
        <v>81.399999999999991</v>
      </c>
      <c r="J52" s="100">
        <f>J53</f>
        <v>81.399999999999991</v>
      </c>
      <c r="K52" s="100">
        <f>K53</f>
        <v>20.308999999999997</v>
      </c>
      <c r="L52" s="46">
        <f t="shared" si="0"/>
        <v>24.949631449631447</v>
      </c>
    </row>
    <row r="53" spans="1:12" s="59" customFormat="1" ht="18.75" customHeight="1">
      <c r="A53" s="44"/>
      <c r="B53" s="60" t="s">
        <v>135</v>
      </c>
      <c r="C53" s="105">
        <v>896</v>
      </c>
      <c r="D53" s="54" t="s">
        <v>132</v>
      </c>
      <c r="E53" s="54" t="s">
        <v>71</v>
      </c>
      <c r="F53" s="54" t="s">
        <v>192</v>
      </c>
      <c r="G53" s="54"/>
      <c r="H53" s="103">
        <f>H54+H57</f>
        <v>0</v>
      </c>
      <c r="I53" s="64">
        <f>I54+I57</f>
        <v>81.399999999999991</v>
      </c>
      <c r="J53" s="103">
        <f>J54+J57</f>
        <v>81.399999999999991</v>
      </c>
      <c r="K53" s="103">
        <f>K54+K57</f>
        <v>20.308999999999997</v>
      </c>
      <c r="L53" s="46">
        <f t="shared" si="0"/>
        <v>24.949631449631447</v>
      </c>
    </row>
    <row r="54" spans="1:12" s="59" customFormat="1" ht="49.5" customHeight="1">
      <c r="A54" s="44"/>
      <c r="B54" s="60" t="s">
        <v>137</v>
      </c>
      <c r="C54" s="105">
        <v>896</v>
      </c>
      <c r="D54" s="54" t="s">
        <v>132</v>
      </c>
      <c r="E54" s="54" t="s">
        <v>71</v>
      </c>
      <c r="F54" s="54" t="s">
        <v>192</v>
      </c>
      <c r="G54" s="54"/>
      <c r="H54" s="103">
        <f>H55+H56</f>
        <v>0</v>
      </c>
      <c r="I54" s="64">
        <f>I55+I56</f>
        <v>74.8</v>
      </c>
      <c r="J54" s="103">
        <f>J55+J56</f>
        <v>74.8</v>
      </c>
      <c r="K54" s="103">
        <f>K55+K56</f>
        <v>19.451999999999998</v>
      </c>
      <c r="L54" s="46">
        <f t="shared" si="0"/>
        <v>26.005347593582883</v>
      </c>
    </row>
    <row r="55" spans="1:12" s="59" customFormat="1" ht="19.5" customHeight="1">
      <c r="A55" s="57"/>
      <c r="B55" s="72" t="s">
        <v>122</v>
      </c>
      <c r="C55" s="105">
        <v>896</v>
      </c>
      <c r="D55" s="54" t="s">
        <v>132</v>
      </c>
      <c r="E55" s="54" t="s">
        <v>71</v>
      </c>
      <c r="F55" s="54" t="s">
        <v>192</v>
      </c>
      <c r="G55" s="54" t="s">
        <v>124</v>
      </c>
      <c r="H55" s="103">
        <v>0</v>
      </c>
      <c r="I55" s="64">
        <v>57.5</v>
      </c>
      <c r="J55" s="103">
        <f>H55+I55</f>
        <v>57.5</v>
      </c>
      <c r="K55" s="103">
        <v>14.94</v>
      </c>
      <c r="L55" s="46">
        <f t="shared" si="0"/>
        <v>25.982608695652171</v>
      </c>
    </row>
    <row r="56" spans="1:12" s="59" customFormat="1" ht="37.5" customHeight="1">
      <c r="A56" s="57"/>
      <c r="B56" s="72" t="s">
        <v>125</v>
      </c>
      <c r="C56" s="105">
        <v>896</v>
      </c>
      <c r="D56" s="54" t="s">
        <v>132</v>
      </c>
      <c r="E56" s="54" t="s">
        <v>71</v>
      </c>
      <c r="F56" s="54" t="s">
        <v>192</v>
      </c>
      <c r="G56" s="54" t="s">
        <v>126</v>
      </c>
      <c r="H56" s="103">
        <v>0</v>
      </c>
      <c r="I56" s="64">
        <v>17.3</v>
      </c>
      <c r="J56" s="103">
        <f>H56+I56</f>
        <v>17.3</v>
      </c>
      <c r="K56" s="103">
        <v>4.5119999999999996</v>
      </c>
      <c r="L56" s="46">
        <f t="shared" si="0"/>
        <v>26.080924855491329</v>
      </c>
    </row>
    <row r="57" spans="1:12" s="59" customFormat="1" ht="33" customHeight="1">
      <c r="A57" s="57"/>
      <c r="B57" s="60" t="s">
        <v>101</v>
      </c>
      <c r="C57" s="105">
        <v>896</v>
      </c>
      <c r="D57" s="62" t="s">
        <v>132</v>
      </c>
      <c r="E57" s="62" t="s">
        <v>71</v>
      </c>
      <c r="F57" s="54" t="s">
        <v>192</v>
      </c>
      <c r="G57" s="54" t="s">
        <v>102</v>
      </c>
      <c r="H57" s="102">
        <v>0</v>
      </c>
      <c r="I57" s="61">
        <v>6.6</v>
      </c>
      <c r="J57" s="102">
        <f>H57+I57</f>
        <v>6.6</v>
      </c>
      <c r="K57" s="102">
        <v>0.85699999999999998</v>
      </c>
      <c r="L57" s="46">
        <f t="shared" si="0"/>
        <v>12.984848484848484</v>
      </c>
    </row>
    <row r="58" spans="1:12" s="59" customFormat="1" ht="18.75" hidden="1" customHeight="1">
      <c r="A58" s="44"/>
      <c r="B58" s="58" t="s">
        <v>133</v>
      </c>
      <c r="C58" s="105">
        <v>896</v>
      </c>
      <c r="D58" s="55" t="s">
        <v>132</v>
      </c>
      <c r="E58" s="55" t="s">
        <v>71</v>
      </c>
      <c r="F58" s="54" t="s">
        <v>134</v>
      </c>
      <c r="G58" s="55"/>
      <c r="H58" s="100">
        <f>H59</f>
        <v>81.399999999999991</v>
      </c>
      <c r="I58" s="46">
        <f>I59</f>
        <v>-81.399999999999991</v>
      </c>
      <c r="J58" s="100">
        <f>J59</f>
        <v>0</v>
      </c>
      <c r="K58" s="100">
        <f>K59</f>
        <v>0</v>
      </c>
      <c r="L58" s="46" t="e">
        <f t="shared" si="0"/>
        <v>#DIV/0!</v>
      </c>
    </row>
    <row r="59" spans="1:12" s="59" customFormat="1" ht="18.75" hidden="1" customHeight="1">
      <c r="A59" s="44"/>
      <c r="B59" s="60" t="s">
        <v>135</v>
      </c>
      <c r="C59" s="105">
        <v>896</v>
      </c>
      <c r="D59" s="54" t="s">
        <v>132</v>
      </c>
      <c r="E59" s="54" t="s">
        <v>71</v>
      </c>
      <c r="F59" s="54" t="s">
        <v>136</v>
      </c>
      <c r="G59" s="54"/>
      <c r="H59" s="103">
        <f>H60+H63</f>
        <v>81.399999999999991</v>
      </c>
      <c r="I59" s="64">
        <f>I60+I63</f>
        <v>-81.399999999999991</v>
      </c>
      <c r="J59" s="103">
        <f>J60+J63</f>
        <v>0</v>
      </c>
      <c r="K59" s="103">
        <f>K60+K63</f>
        <v>0</v>
      </c>
      <c r="L59" s="46" t="e">
        <f t="shared" si="0"/>
        <v>#DIV/0!</v>
      </c>
    </row>
    <row r="60" spans="1:12" s="59" customFormat="1" ht="49.5" hidden="1" customHeight="1">
      <c r="A60" s="44"/>
      <c r="B60" s="60" t="s">
        <v>137</v>
      </c>
      <c r="C60" s="105">
        <v>896</v>
      </c>
      <c r="D60" s="54" t="s">
        <v>132</v>
      </c>
      <c r="E60" s="54" t="s">
        <v>71</v>
      </c>
      <c r="F60" s="54" t="s">
        <v>136</v>
      </c>
      <c r="G60" s="54"/>
      <c r="H60" s="103">
        <f>H61+H62</f>
        <v>74.8</v>
      </c>
      <c r="I60" s="64">
        <f>I61+I62</f>
        <v>-74.8</v>
      </c>
      <c r="J60" s="103">
        <f>J61+J62</f>
        <v>0</v>
      </c>
      <c r="K60" s="103">
        <f>K61+K62</f>
        <v>0</v>
      </c>
      <c r="L60" s="46" t="e">
        <f t="shared" si="0"/>
        <v>#DIV/0!</v>
      </c>
    </row>
    <row r="61" spans="1:12" s="59" customFormat="1" ht="19.5" hidden="1" customHeight="1">
      <c r="A61" s="57"/>
      <c r="B61" s="72" t="s">
        <v>122</v>
      </c>
      <c r="C61" s="105">
        <v>896</v>
      </c>
      <c r="D61" s="54" t="s">
        <v>132</v>
      </c>
      <c r="E61" s="54" t="s">
        <v>71</v>
      </c>
      <c r="F61" s="54" t="s">
        <v>136</v>
      </c>
      <c r="G61" s="54" t="s">
        <v>124</v>
      </c>
      <c r="H61" s="103">
        <v>57.5</v>
      </c>
      <c r="I61" s="64">
        <v>-57.5</v>
      </c>
      <c r="J61" s="103">
        <f>H61+I61</f>
        <v>0</v>
      </c>
      <c r="K61" s="103">
        <v>0</v>
      </c>
      <c r="L61" s="46" t="e">
        <f t="shared" si="0"/>
        <v>#DIV/0!</v>
      </c>
    </row>
    <row r="62" spans="1:12" s="59" customFormat="1" ht="37.5" hidden="1" customHeight="1">
      <c r="A62" s="57"/>
      <c r="B62" s="72" t="s">
        <v>125</v>
      </c>
      <c r="C62" s="105">
        <v>896</v>
      </c>
      <c r="D62" s="54" t="s">
        <v>132</v>
      </c>
      <c r="E62" s="54" t="s">
        <v>71</v>
      </c>
      <c r="F62" s="54" t="s">
        <v>136</v>
      </c>
      <c r="G62" s="54" t="s">
        <v>126</v>
      </c>
      <c r="H62" s="103">
        <v>17.3</v>
      </c>
      <c r="I62" s="64">
        <v>-17.3</v>
      </c>
      <c r="J62" s="103">
        <f>H62+I62</f>
        <v>0</v>
      </c>
      <c r="K62" s="103">
        <v>0</v>
      </c>
      <c r="L62" s="46" t="e">
        <f t="shared" si="0"/>
        <v>#DIV/0!</v>
      </c>
    </row>
    <row r="63" spans="1:12" s="59" customFormat="1" ht="33" hidden="1" customHeight="1">
      <c r="A63" s="57"/>
      <c r="B63" s="60" t="s">
        <v>101</v>
      </c>
      <c r="C63" s="105">
        <v>896</v>
      </c>
      <c r="D63" s="62" t="s">
        <v>132</v>
      </c>
      <c r="E63" s="62" t="s">
        <v>71</v>
      </c>
      <c r="F63" s="54" t="s">
        <v>136</v>
      </c>
      <c r="G63" s="54" t="s">
        <v>102</v>
      </c>
      <c r="H63" s="102">
        <v>6.6</v>
      </c>
      <c r="I63" s="61">
        <v>-6.6</v>
      </c>
      <c r="J63" s="102">
        <f>H63+I63</f>
        <v>0</v>
      </c>
      <c r="K63" s="102">
        <v>0</v>
      </c>
      <c r="L63" s="46" t="e">
        <f t="shared" si="0"/>
        <v>#DIV/0!</v>
      </c>
    </row>
    <row r="64" spans="1:12" s="59" customFormat="1" ht="20.25" customHeight="1">
      <c r="A64" s="57"/>
      <c r="B64" s="48" t="s">
        <v>111</v>
      </c>
      <c r="C64" s="105">
        <v>896</v>
      </c>
      <c r="D64" s="55" t="s">
        <v>71</v>
      </c>
      <c r="E64" s="55" t="s">
        <v>175</v>
      </c>
      <c r="F64" s="55"/>
      <c r="G64" s="54"/>
      <c r="H64" s="100">
        <f t="shared" ref="H64:K65" si="5">H65</f>
        <v>0</v>
      </c>
      <c r="I64" s="46">
        <f t="shared" si="5"/>
        <v>10</v>
      </c>
      <c r="J64" s="100">
        <f t="shared" si="5"/>
        <v>10</v>
      </c>
      <c r="K64" s="100">
        <f>K65</f>
        <v>9.5</v>
      </c>
      <c r="L64" s="46">
        <f t="shared" si="0"/>
        <v>95</v>
      </c>
    </row>
    <row r="65" spans="1:12" s="59" customFormat="1" ht="27.75" customHeight="1">
      <c r="A65" s="57"/>
      <c r="B65" s="68" t="s">
        <v>114</v>
      </c>
      <c r="C65" s="105">
        <v>896</v>
      </c>
      <c r="D65" s="54" t="s">
        <v>71</v>
      </c>
      <c r="E65" s="54" t="s">
        <v>175</v>
      </c>
      <c r="F65" s="54" t="s">
        <v>116</v>
      </c>
      <c r="G65" s="54"/>
      <c r="H65" s="103">
        <f t="shared" si="5"/>
        <v>0</v>
      </c>
      <c r="I65" s="64">
        <f t="shared" si="5"/>
        <v>10</v>
      </c>
      <c r="J65" s="103">
        <f t="shared" si="5"/>
        <v>10</v>
      </c>
      <c r="K65" s="103">
        <f t="shared" si="5"/>
        <v>9.5</v>
      </c>
      <c r="L65" s="46">
        <f t="shared" si="0"/>
        <v>95</v>
      </c>
    </row>
    <row r="66" spans="1:12" s="59" customFormat="1" ht="18.75" customHeight="1">
      <c r="A66" s="57"/>
      <c r="B66" s="69" t="s">
        <v>111</v>
      </c>
      <c r="C66" s="105">
        <v>896</v>
      </c>
      <c r="D66" s="54" t="s">
        <v>71</v>
      </c>
      <c r="E66" s="54" t="s">
        <v>175</v>
      </c>
      <c r="F66" s="54" t="s">
        <v>116</v>
      </c>
      <c r="G66" s="54" t="s">
        <v>102</v>
      </c>
      <c r="H66" s="103">
        <v>0</v>
      </c>
      <c r="I66" s="64">
        <v>10</v>
      </c>
      <c r="J66" s="103">
        <f>H66+I66</f>
        <v>10</v>
      </c>
      <c r="K66" s="103">
        <v>9.5</v>
      </c>
      <c r="L66" s="46">
        <f t="shared" si="0"/>
        <v>95</v>
      </c>
    </row>
    <row r="67" spans="1:12" s="59" customFormat="1" ht="27.75" customHeight="1">
      <c r="A67" s="57"/>
      <c r="B67" s="75" t="s">
        <v>138</v>
      </c>
      <c r="C67" s="105">
        <v>896</v>
      </c>
      <c r="D67" s="54" t="s">
        <v>71</v>
      </c>
      <c r="E67" s="54" t="s">
        <v>139</v>
      </c>
      <c r="F67" s="54" t="s">
        <v>140</v>
      </c>
      <c r="G67" s="54"/>
      <c r="H67" s="101">
        <f>H68</f>
        <v>4</v>
      </c>
      <c r="I67" s="56">
        <f t="shared" ref="I67:K67" si="6">I68</f>
        <v>0</v>
      </c>
      <c r="J67" s="101">
        <f t="shared" si="6"/>
        <v>4</v>
      </c>
      <c r="K67" s="101">
        <f t="shared" si="6"/>
        <v>0</v>
      </c>
      <c r="L67" s="46">
        <f t="shared" si="0"/>
        <v>0</v>
      </c>
    </row>
    <row r="68" spans="1:12" s="59" customFormat="1" ht="27.75" customHeight="1">
      <c r="A68" s="57"/>
      <c r="B68" s="76" t="s">
        <v>141</v>
      </c>
      <c r="C68" s="105">
        <v>896</v>
      </c>
      <c r="D68" s="54" t="s">
        <v>71</v>
      </c>
      <c r="E68" s="54" t="s">
        <v>139</v>
      </c>
      <c r="F68" s="54" t="s">
        <v>142</v>
      </c>
      <c r="G68" s="54"/>
      <c r="H68" s="102">
        <f>H69</f>
        <v>4</v>
      </c>
      <c r="I68" s="61">
        <f>I69</f>
        <v>0</v>
      </c>
      <c r="J68" s="102">
        <f>J69</f>
        <v>4</v>
      </c>
      <c r="K68" s="102">
        <f>K69</f>
        <v>0</v>
      </c>
      <c r="L68" s="46">
        <f t="shared" si="0"/>
        <v>0</v>
      </c>
    </row>
    <row r="69" spans="1:12" s="59" customFormat="1" ht="27.75" customHeight="1">
      <c r="A69" s="57"/>
      <c r="B69" s="60" t="s">
        <v>101</v>
      </c>
      <c r="C69" s="105">
        <v>896</v>
      </c>
      <c r="D69" s="54" t="s">
        <v>71</v>
      </c>
      <c r="E69" s="54" t="s">
        <v>139</v>
      </c>
      <c r="F69" s="54" t="s">
        <v>142</v>
      </c>
      <c r="G69" s="54" t="s">
        <v>102</v>
      </c>
      <c r="H69" s="102">
        <v>4</v>
      </c>
      <c r="I69" s="61"/>
      <c r="J69" s="102">
        <f>H69+I69</f>
        <v>4</v>
      </c>
      <c r="K69" s="102">
        <v>0</v>
      </c>
      <c r="L69" s="46">
        <f t="shared" si="0"/>
        <v>0</v>
      </c>
    </row>
    <row r="70" spans="1:12" s="59" customFormat="1" ht="27.75" customHeight="1">
      <c r="A70" s="57"/>
      <c r="B70" s="52" t="s">
        <v>143</v>
      </c>
      <c r="C70" s="105">
        <v>896</v>
      </c>
      <c r="D70" s="62" t="s">
        <v>71</v>
      </c>
      <c r="E70" s="62" t="s">
        <v>144</v>
      </c>
      <c r="F70" s="77" t="s">
        <v>145</v>
      </c>
      <c r="H70" s="102">
        <f>H73</f>
        <v>2</v>
      </c>
      <c r="I70" s="61">
        <f>I73</f>
        <v>0</v>
      </c>
      <c r="J70" s="102">
        <f>J73</f>
        <v>2</v>
      </c>
      <c r="K70" s="102">
        <f>K73</f>
        <v>0</v>
      </c>
      <c r="L70" s="46">
        <f t="shared" si="0"/>
        <v>0</v>
      </c>
    </row>
    <row r="71" spans="1:12" s="59" customFormat="1" ht="27.75" hidden="1" customHeight="1">
      <c r="A71" s="57"/>
      <c r="B71" s="76" t="s">
        <v>146</v>
      </c>
      <c r="C71" s="105">
        <v>896</v>
      </c>
      <c r="D71" s="54" t="s">
        <v>69</v>
      </c>
      <c r="E71" s="54" t="s">
        <v>119</v>
      </c>
      <c r="F71" s="54" t="s">
        <v>147</v>
      </c>
      <c r="G71" s="54"/>
      <c r="H71" s="101">
        <f>H72</f>
        <v>0</v>
      </c>
      <c r="I71" s="56">
        <f>I72</f>
        <v>0</v>
      </c>
      <c r="J71" s="101">
        <f>J72</f>
        <v>0</v>
      </c>
      <c r="K71" s="101">
        <f>K72</f>
        <v>0</v>
      </c>
      <c r="L71" s="46" t="e">
        <f t="shared" si="0"/>
        <v>#DIV/0!</v>
      </c>
    </row>
    <row r="72" spans="1:12" s="59" customFormat="1" ht="27.75" hidden="1" customHeight="1">
      <c r="A72" s="57"/>
      <c r="B72" s="72" t="s">
        <v>101</v>
      </c>
      <c r="C72" s="105">
        <v>896</v>
      </c>
      <c r="D72" s="54" t="s">
        <v>69</v>
      </c>
      <c r="E72" s="54" t="s">
        <v>119</v>
      </c>
      <c r="F72" s="54" t="s">
        <v>147</v>
      </c>
      <c r="G72" s="54" t="s">
        <v>102</v>
      </c>
      <c r="H72" s="102"/>
      <c r="I72" s="61"/>
      <c r="J72" s="102"/>
      <c r="K72" s="102"/>
      <c r="L72" s="46" t="e">
        <f t="shared" si="0"/>
        <v>#DIV/0!</v>
      </c>
    </row>
    <row r="73" spans="1:12" s="59" customFormat="1" ht="27.75" customHeight="1">
      <c r="A73" s="57"/>
      <c r="B73" s="78" t="s">
        <v>148</v>
      </c>
      <c r="C73" s="105">
        <v>896</v>
      </c>
      <c r="D73" s="62" t="s">
        <v>71</v>
      </c>
      <c r="E73" s="62" t="s">
        <v>144</v>
      </c>
      <c r="F73" s="77" t="s">
        <v>149</v>
      </c>
      <c r="G73" s="54"/>
      <c r="H73" s="102">
        <f>H74</f>
        <v>2</v>
      </c>
      <c r="I73" s="61">
        <f>I74</f>
        <v>0</v>
      </c>
      <c r="J73" s="102">
        <f>J74</f>
        <v>2</v>
      </c>
      <c r="K73" s="102">
        <f>K74</f>
        <v>0</v>
      </c>
      <c r="L73" s="46">
        <f t="shared" si="0"/>
        <v>0</v>
      </c>
    </row>
    <row r="74" spans="1:12" s="59" customFormat="1" ht="27.75" customHeight="1">
      <c r="A74" s="57"/>
      <c r="B74" s="63" t="s">
        <v>101</v>
      </c>
      <c r="C74" s="105">
        <v>896</v>
      </c>
      <c r="D74" s="62" t="s">
        <v>71</v>
      </c>
      <c r="E74" s="62" t="s">
        <v>144</v>
      </c>
      <c r="F74" s="77" t="s">
        <v>149</v>
      </c>
      <c r="G74" s="54" t="s">
        <v>102</v>
      </c>
      <c r="H74" s="102">
        <v>2</v>
      </c>
      <c r="I74" s="61"/>
      <c r="J74" s="102">
        <f>H74+I74</f>
        <v>2</v>
      </c>
      <c r="K74" s="102">
        <v>0</v>
      </c>
      <c r="L74" s="46">
        <f t="shared" si="0"/>
        <v>0</v>
      </c>
    </row>
    <row r="75" spans="1:12" s="59" customFormat="1" ht="27.75" hidden="1" customHeight="1">
      <c r="A75" s="57"/>
      <c r="B75" s="80" t="s">
        <v>150</v>
      </c>
      <c r="C75" s="105">
        <v>896</v>
      </c>
      <c r="D75" s="54" t="s">
        <v>69</v>
      </c>
      <c r="E75" s="54" t="s">
        <v>119</v>
      </c>
      <c r="F75" s="54" t="s">
        <v>151</v>
      </c>
      <c r="G75" s="54"/>
      <c r="H75" s="101">
        <f t="shared" ref="H75:K76" si="7">H76</f>
        <v>0</v>
      </c>
      <c r="I75" s="56">
        <f t="shared" si="7"/>
        <v>0</v>
      </c>
      <c r="J75" s="101">
        <f t="shared" si="7"/>
        <v>0</v>
      </c>
      <c r="K75" s="101">
        <f t="shared" si="7"/>
        <v>0</v>
      </c>
      <c r="L75" s="46" t="e">
        <f t="shared" si="0"/>
        <v>#DIV/0!</v>
      </c>
    </row>
    <row r="76" spans="1:12" s="59" customFormat="1" ht="27.75" hidden="1" customHeight="1">
      <c r="A76" s="57"/>
      <c r="B76" s="81" t="s">
        <v>152</v>
      </c>
      <c r="C76" s="105">
        <v>896</v>
      </c>
      <c r="D76" s="54" t="s">
        <v>69</v>
      </c>
      <c r="E76" s="54" t="s">
        <v>119</v>
      </c>
      <c r="F76" s="54" t="s">
        <v>153</v>
      </c>
      <c r="G76" s="54"/>
      <c r="H76" s="102">
        <f t="shared" si="7"/>
        <v>0</v>
      </c>
      <c r="I76" s="61">
        <f t="shared" si="7"/>
        <v>0</v>
      </c>
      <c r="J76" s="102">
        <f t="shared" si="7"/>
        <v>0</v>
      </c>
      <c r="K76" s="102">
        <f t="shared" si="7"/>
        <v>0</v>
      </c>
      <c r="L76" s="46" t="e">
        <f t="shared" ref="L76:L88" si="8">K76/J76*100</f>
        <v>#DIV/0!</v>
      </c>
    </row>
    <row r="77" spans="1:12" s="59" customFormat="1" ht="27.75" hidden="1" customHeight="1">
      <c r="A77" s="57"/>
      <c r="B77" s="82" t="s">
        <v>154</v>
      </c>
      <c r="C77" s="105">
        <v>896</v>
      </c>
      <c r="D77" s="54" t="s">
        <v>69</v>
      </c>
      <c r="E77" s="54" t="s">
        <v>119</v>
      </c>
      <c r="F77" s="54" t="s">
        <v>153</v>
      </c>
      <c r="G77" s="54" t="s">
        <v>102</v>
      </c>
      <c r="H77" s="102"/>
      <c r="I77" s="61"/>
      <c r="J77" s="102"/>
      <c r="K77" s="102"/>
      <c r="L77" s="46" t="e">
        <f t="shared" si="8"/>
        <v>#DIV/0!</v>
      </c>
    </row>
    <row r="78" spans="1:12" s="59" customFormat="1" ht="27.75" hidden="1" customHeight="1">
      <c r="A78" s="57"/>
      <c r="B78" s="83" t="s">
        <v>155</v>
      </c>
      <c r="C78" s="105">
        <v>896</v>
      </c>
      <c r="D78" s="53" t="s">
        <v>69</v>
      </c>
      <c r="E78" s="53" t="s">
        <v>119</v>
      </c>
      <c r="F78" s="55" t="s">
        <v>156</v>
      </c>
      <c r="G78" s="53"/>
      <c r="H78" s="101">
        <f t="shared" ref="H78:K79" si="9">H79</f>
        <v>0</v>
      </c>
      <c r="I78" s="56">
        <f t="shared" si="9"/>
        <v>0</v>
      </c>
      <c r="J78" s="101">
        <f t="shared" si="9"/>
        <v>0</v>
      </c>
      <c r="K78" s="101">
        <f t="shared" si="9"/>
        <v>0</v>
      </c>
      <c r="L78" s="46" t="e">
        <f t="shared" si="8"/>
        <v>#DIV/0!</v>
      </c>
    </row>
    <row r="79" spans="1:12" s="59" customFormat="1" ht="27.75" hidden="1" customHeight="1">
      <c r="A79" s="57"/>
      <c r="B79" s="84" t="s">
        <v>157</v>
      </c>
      <c r="C79" s="105">
        <v>896</v>
      </c>
      <c r="D79" s="54" t="s">
        <v>69</v>
      </c>
      <c r="E79" s="54" t="s">
        <v>119</v>
      </c>
      <c r="F79" s="54" t="s">
        <v>158</v>
      </c>
      <c r="G79" s="54" t="s">
        <v>98</v>
      </c>
      <c r="H79" s="102">
        <f t="shared" si="9"/>
        <v>0</v>
      </c>
      <c r="I79" s="61">
        <f t="shared" si="9"/>
        <v>0</v>
      </c>
      <c r="J79" s="102">
        <f t="shared" si="9"/>
        <v>0</v>
      </c>
      <c r="K79" s="102">
        <f t="shared" si="9"/>
        <v>0</v>
      </c>
      <c r="L79" s="46" t="e">
        <f t="shared" si="8"/>
        <v>#DIV/0!</v>
      </c>
    </row>
    <row r="80" spans="1:12" s="59" customFormat="1" ht="27.75" hidden="1" customHeight="1">
      <c r="A80" s="57"/>
      <c r="B80" s="60" t="s">
        <v>101</v>
      </c>
      <c r="C80" s="105">
        <v>896</v>
      </c>
      <c r="D80" s="54" t="s">
        <v>69</v>
      </c>
      <c r="E80" s="54" t="s">
        <v>119</v>
      </c>
      <c r="F80" s="54" t="s">
        <v>158</v>
      </c>
      <c r="G80" s="54" t="s">
        <v>102</v>
      </c>
      <c r="H80" s="102">
        <v>0</v>
      </c>
      <c r="I80" s="61">
        <v>0</v>
      </c>
      <c r="J80" s="102">
        <v>0</v>
      </c>
      <c r="K80" s="102">
        <v>0</v>
      </c>
      <c r="L80" s="46" t="e">
        <f t="shared" si="8"/>
        <v>#DIV/0!</v>
      </c>
    </row>
    <row r="81" spans="1:12" s="59" customFormat="1" ht="27.75" hidden="1" customHeight="1">
      <c r="A81" s="57"/>
      <c r="B81" s="75" t="s">
        <v>159</v>
      </c>
      <c r="C81" s="105">
        <v>896</v>
      </c>
      <c r="D81" s="54" t="s">
        <v>69</v>
      </c>
      <c r="E81" s="54" t="s">
        <v>119</v>
      </c>
      <c r="F81" s="54" t="s">
        <v>160</v>
      </c>
      <c r="G81" s="54"/>
      <c r="H81" s="101">
        <f t="shared" ref="H81:K82" si="10">H82</f>
        <v>0</v>
      </c>
      <c r="I81" s="56">
        <f t="shared" si="10"/>
        <v>0</v>
      </c>
      <c r="J81" s="101">
        <f t="shared" si="10"/>
        <v>0</v>
      </c>
      <c r="K81" s="101">
        <f t="shared" si="10"/>
        <v>0</v>
      </c>
      <c r="L81" s="46" t="e">
        <f t="shared" si="8"/>
        <v>#DIV/0!</v>
      </c>
    </row>
    <row r="82" spans="1:12" s="59" customFormat="1" ht="55.5" hidden="1" customHeight="1">
      <c r="A82" s="57"/>
      <c r="B82" s="85" t="s">
        <v>161</v>
      </c>
      <c r="C82" s="105">
        <v>896</v>
      </c>
      <c r="D82" s="54" t="s">
        <v>69</v>
      </c>
      <c r="E82" s="54" t="s">
        <v>119</v>
      </c>
      <c r="F82" s="54" t="s">
        <v>162</v>
      </c>
      <c r="G82" s="54"/>
      <c r="H82" s="102">
        <f t="shared" si="10"/>
        <v>0</v>
      </c>
      <c r="I82" s="61">
        <f t="shared" si="10"/>
        <v>0</v>
      </c>
      <c r="J82" s="102">
        <f t="shared" si="10"/>
        <v>0</v>
      </c>
      <c r="K82" s="102">
        <f t="shared" si="10"/>
        <v>0</v>
      </c>
      <c r="L82" s="46" t="e">
        <f t="shared" si="8"/>
        <v>#DIV/0!</v>
      </c>
    </row>
    <row r="83" spans="1:12" s="59" customFormat="1" ht="27.75" hidden="1" customHeight="1">
      <c r="A83" s="57"/>
      <c r="B83" s="60" t="s">
        <v>101</v>
      </c>
      <c r="C83" s="105">
        <v>896</v>
      </c>
      <c r="D83" s="54" t="s">
        <v>69</v>
      </c>
      <c r="E83" s="54" t="s">
        <v>119</v>
      </c>
      <c r="F83" s="54" t="s">
        <v>162</v>
      </c>
      <c r="G83" s="54" t="s">
        <v>102</v>
      </c>
      <c r="H83" s="102"/>
      <c r="I83" s="61"/>
      <c r="J83" s="102"/>
      <c r="K83" s="102"/>
      <c r="L83" s="46" t="e">
        <f t="shared" si="8"/>
        <v>#DIV/0!</v>
      </c>
    </row>
    <row r="84" spans="1:12" s="59" customFormat="1" ht="27.75" customHeight="1">
      <c r="A84" s="57"/>
      <c r="B84" s="52" t="s">
        <v>163</v>
      </c>
      <c r="C84" s="105">
        <v>896</v>
      </c>
      <c r="D84" s="62" t="s">
        <v>84</v>
      </c>
      <c r="E84" s="62" t="s">
        <v>69</v>
      </c>
      <c r="F84" s="62" t="s">
        <v>164</v>
      </c>
      <c r="G84" s="86"/>
      <c r="H84" s="101">
        <f>H87+H85</f>
        <v>25.6</v>
      </c>
      <c r="I84" s="56">
        <f>I87+I85</f>
        <v>0</v>
      </c>
      <c r="J84" s="101">
        <f>J87+J85</f>
        <v>25.6</v>
      </c>
      <c r="K84" s="101">
        <f>K87+K85</f>
        <v>0</v>
      </c>
      <c r="L84" s="46">
        <f t="shared" si="8"/>
        <v>0</v>
      </c>
    </row>
    <row r="85" spans="1:12" s="59" customFormat="1" ht="27.75" customHeight="1">
      <c r="A85" s="57"/>
      <c r="B85" s="87" t="s">
        <v>190</v>
      </c>
      <c r="C85" s="105">
        <v>896</v>
      </c>
      <c r="D85" s="62" t="s">
        <v>84</v>
      </c>
      <c r="E85" s="62" t="s">
        <v>69</v>
      </c>
      <c r="F85" s="62" t="s">
        <v>165</v>
      </c>
      <c r="G85" s="86"/>
      <c r="H85" s="101">
        <f>H86</f>
        <v>2</v>
      </c>
      <c r="I85" s="56">
        <f>I86</f>
        <v>0</v>
      </c>
      <c r="J85" s="101">
        <f>J86</f>
        <v>2</v>
      </c>
      <c r="K85" s="101">
        <f>K86</f>
        <v>0</v>
      </c>
      <c r="L85" s="46">
        <f t="shared" si="8"/>
        <v>0</v>
      </c>
    </row>
    <row r="86" spans="1:12" s="59" customFormat="1" ht="27.75" customHeight="1">
      <c r="A86" s="57"/>
      <c r="B86" s="60" t="s">
        <v>101</v>
      </c>
      <c r="C86" s="105">
        <v>896</v>
      </c>
      <c r="D86" s="62" t="s">
        <v>84</v>
      </c>
      <c r="E86" s="62" t="s">
        <v>69</v>
      </c>
      <c r="F86" s="62" t="s">
        <v>165</v>
      </c>
      <c r="G86" s="86" t="s">
        <v>102</v>
      </c>
      <c r="H86" s="102">
        <v>2</v>
      </c>
      <c r="I86" s="61"/>
      <c r="J86" s="102">
        <f>H86+I86</f>
        <v>2</v>
      </c>
      <c r="K86" s="102">
        <v>0</v>
      </c>
      <c r="L86" s="46">
        <f t="shared" si="8"/>
        <v>0</v>
      </c>
    </row>
    <row r="87" spans="1:12" s="59" customFormat="1" ht="29.25" customHeight="1">
      <c r="A87" s="57"/>
      <c r="B87" s="87" t="s">
        <v>166</v>
      </c>
      <c r="C87" s="105">
        <v>896</v>
      </c>
      <c r="D87" s="62" t="s">
        <v>84</v>
      </c>
      <c r="E87" s="62" t="s">
        <v>69</v>
      </c>
      <c r="F87" s="62" t="s">
        <v>167</v>
      </c>
      <c r="G87" s="86"/>
      <c r="H87" s="102">
        <f>H88</f>
        <v>23.6</v>
      </c>
      <c r="I87" s="61">
        <f>I88</f>
        <v>0</v>
      </c>
      <c r="J87" s="102">
        <f>J88</f>
        <v>23.6</v>
      </c>
      <c r="K87" s="102">
        <f>K88</f>
        <v>0</v>
      </c>
      <c r="L87" s="46">
        <f t="shared" si="8"/>
        <v>0</v>
      </c>
    </row>
    <row r="88" spans="1:12" s="59" customFormat="1" ht="27.75" customHeight="1">
      <c r="A88" s="57"/>
      <c r="B88" s="60" t="s">
        <v>101</v>
      </c>
      <c r="C88" s="105">
        <v>896</v>
      </c>
      <c r="D88" s="62" t="s">
        <v>84</v>
      </c>
      <c r="E88" s="62" t="s">
        <v>69</v>
      </c>
      <c r="F88" s="88" t="s">
        <v>168</v>
      </c>
      <c r="G88" s="86" t="s">
        <v>102</v>
      </c>
      <c r="H88" s="102">
        <v>23.6</v>
      </c>
      <c r="I88" s="61"/>
      <c r="J88" s="102">
        <f>H88+I88</f>
        <v>23.6</v>
      </c>
      <c r="K88" s="102">
        <v>0</v>
      </c>
      <c r="L88" s="46">
        <f t="shared" si="8"/>
        <v>0</v>
      </c>
    </row>
    <row r="89" spans="1:12" s="59" customFormat="1" ht="52.5" hidden="1" customHeight="1">
      <c r="A89" s="57"/>
      <c r="B89" s="73"/>
      <c r="C89" s="45"/>
      <c r="D89" s="54"/>
      <c r="E89" s="54"/>
      <c r="F89" s="54"/>
      <c r="G89" s="55"/>
      <c r="H89" s="56"/>
    </row>
    <row r="90" spans="1:12" s="59" customFormat="1" ht="32.25" hidden="1" customHeight="1">
      <c r="A90" s="57"/>
      <c r="B90" s="60"/>
      <c r="C90" s="45"/>
      <c r="D90" s="54"/>
      <c r="E90" s="54"/>
      <c r="F90" s="54"/>
      <c r="G90" s="54"/>
      <c r="H90" s="61"/>
    </row>
    <row r="91" spans="1:12" s="59" customFormat="1" hidden="1">
      <c r="A91" s="57"/>
      <c r="B91" s="60"/>
      <c r="C91" s="45"/>
      <c r="D91" s="54"/>
      <c r="E91" s="54"/>
      <c r="F91" s="54"/>
      <c r="G91" s="54"/>
      <c r="H91" s="61"/>
    </row>
    <row r="92" spans="1:12" s="51" customFormat="1" ht="21.75" hidden="1" customHeight="1">
      <c r="A92" s="44"/>
      <c r="B92" s="52"/>
      <c r="C92" s="45"/>
      <c r="D92" s="55"/>
      <c r="E92" s="55"/>
      <c r="F92" s="55"/>
      <c r="G92" s="55"/>
      <c r="H92" s="46"/>
    </row>
    <row r="93" spans="1:12" s="51" customFormat="1" ht="26.25" hidden="1" customHeight="1">
      <c r="A93" s="44"/>
      <c r="B93" s="74"/>
      <c r="C93" s="45"/>
      <c r="D93" s="54"/>
      <c r="E93" s="54"/>
      <c r="F93" s="54"/>
      <c r="G93" s="54"/>
      <c r="H93" s="64"/>
    </row>
    <row r="94" spans="1:12" s="51" customFormat="1" ht="20.25" hidden="1" customHeight="1">
      <c r="A94" s="44"/>
      <c r="B94" s="60"/>
      <c r="C94" s="45"/>
      <c r="D94" s="54"/>
      <c r="E94" s="54"/>
      <c r="F94" s="54"/>
      <c r="G94" s="54"/>
      <c r="H94" s="64"/>
    </row>
    <row r="95" spans="1:12" s="51" customFormat="1" hidden="1">
      <c r="A95" s="44"/>
      <c r="B95" s="60"/>
      <c r="C95" s="45"/>
      <c r="D95" s="54"/>
      <c r="E95" s="54"/>
      <c r="F95" s="54"/>
      <c r="G95" s="54"/>
      <c r="H95" s="64"/>
    </row>
    <row r="96" spans="1:12" s="59" customFormat="1" ht="20.25" hidden="1" customHeight="1">
      <c r="A96" s="57"/>
      <c r="B96" s="72"/>
      <c r="C96" s="45"/>
      <c r="D96" s="54"/>
      <c r="E96" s="54"/>
      <c r="F96" s="54"/>
      <c r="G96" s="54"/>
      <c r="H96" s="64"/>
    </row>
    <row r="97" spans="1:10" s="59" customFormat="1" hidden="1">
      <c r="A97" s="57"/>
      <c r="B97" s="72"/>
      <c r="C97" s="45"/>
      <c r="D97" s="54"/>
      <c r="E97" s="54"/>
      <c r="F97" s="54"/>
      <c r="G97" s="54"/>
      <c r="H97" s="64"/>
    </row>
    <row r="98" spans="1:10" s="59" customFormat="1" ht="26.25" hidden="1" customHeight="1">
      <c r="A98" s="57"/>
      <c r="B98" s="60"/>
      <c r="C98" s="45"/>
      <c r="D98" s="62"/>
      <c r="E98" s="62"/>
      <c r="F98" s="54"/>
      <c r="G98" s="54"/>
      <c r="H98" s="61"/>
    </row>
    <row r="99" spans="1:10" hidden="1">
      <c r="A99" s="57"/>
      <c r="B99" s="89" t="s">
        <v>169</v>
      </c>
      <c r="C99" s="90" t="s">
        <v>170</v>
      </c>
      <c r="D99" s="91" t="s">
        <v>171</v>
      </c>
      <c r="E99" s="91" t="s">
        <v>84</v>
      </c>
      <c r="F99" s="91"/>
      <c r="G99" s="91"/>
      <c r="H99" s="92" t="e">
        <f>H100</f>
        <v>#REF!</v>
      </c>
      <c r="I99" s="34"/>
      <c r="J99" s="34"/>
    </row>
    <row r="100" spans="1:10" ht="27.75" hidden="1" customHeight="1">
      <c r="A100" s="57"/>
      <c r="B100" s="93" t="s">
        <v>172</v>
      </c>
      <c r="C100" s="90" t="s">
        <v>170</v>
      </c>
      <c r="D100" s="77" t="s">
        <v>171</v>
      </c>
      <c r="E100" s="77" t="s">
        <v>84</v>
      </c>
      <c r="F100" s="77" t="s">
        <v>173</v>
      </c>
      <c r="G100" s="91"/>
      <c r="H100" s="94" t="e">
        <f>#REF!</f>
        <v>#REF!</v>
      </c>
      <c r="I100" s="34"/>
      <c r="J100" s="34"/>
    </row>
    <row r="101" spans="1:10" ht="24.75" hidden="1">
      <c r="A101" s="57"/>
      <c r="B101" s="83" t="s">
        <v>174</v>
      </c>
      <c r="C101" s="45">
        <v>895</v>
      </c>
      <c r="D101" s="55" t="s">
        <v>84</v>
      </c>
      <c r="E101" s="55" t="s">
        <v>175</v>
      </c>
      <c r="F101" s="55" t="s">
        <v>176</v>
      </c>
      <c r="G101" s="55"/>
      <c r="H101" s="95">
        <f>H102</f>
        <v>0</v>
      </c>
      <c r="I101" s="34"/>
      <c r="J101" s="34"/>
    </row>
    <row r="102" spans="1:10" ht="24.75" hidden="1">
      <c r="A102" s="57"/>
      <c r="B102" s="60" t="s">
        <v>177</v>
      </c>
      <c r="C102" s="45">
        <v>895</v>
      </c>
      <c r="D102" s="54" t="s">
        <v>84</v>
      </c>
      <c r="E102" s="54" t="s">
        <v>175</v>
      </c>
      <c r="F102" s="54" t="s">
        <v>176</v>
      </c>
      <c r="G102" s="54" t="s">
        <v>98</v>
      </c>
      <c r="H102" s="96">
        <f>H103</f>
        <v>0</v>
      </c>
      <c r="I102" s="34"/>
      <c r="J102" s="34"/>
    </row>
    <row r="103" spans="1:10" ht="36" hidden="1">
      <c r="A103" s="57"/>
      <c r="B103" s="60" t="s">
        <v>178</v>
      </c>
      <c r="C103" s="45">
        <v>895</v>
      </c>
      <c r="D103" s="54" t="s">
        <v>84</v>
      </c>
      <c r="E103" s="54" t="s">
        <v>175</v>
      </c>
      <c r="F103" s="54" t="s">
        <v>176</v>
      </c>
      <c r="G103" s="54" t="s">
        <v>102</v>
      </c>
      <c r="H103" s="96">
        <v>0</v>
      </c>
      <c r="I103" s="34"/>
      <c r="J103" s="34"/>
    </row>
    <row r="104" spans="1:10" ht="35.25" hidden="1" customHeight="1">
      <c r="A104" s="57"/>
      <c r="B104" s="52" t="s">
        <v>179</v>
      </c>
      <c r="C104" s="45">
        <v>895</v>
      </c>
      <c r="D104" s="55" t="s">
        <v>84</v>
      </c>
      <c r="E104" s="55" t="s">
        <v>180</v>
      </c>
      <c r="F104" s="55" t="s">
        <v>181</v>
      </c>
      <c r="G104" s="55"/>
      <c r="H104" s="95">
        <f>H105</f>
        <v>0</v>
      </c>
      <c r="I104" s="34"/>
      <c r="J104" s="34"/>
    </row>
    <row r="105" spans="1:10" ht="39" hidden="1" customHeight="1">
      <c r="A105" s="57"/>
      <c r="B105" s="60" t="s">
        <v>182</v>
      </c>
      <c r="C105" s="45">
        <v>895</v>
      </c>
      <c r="D105" s="54" t="s">
        <v>84</v>
      </c>
      <c r="E105" s="54" t="s">
        <v>180</v>
      </c>
      <c r="F105" s="54" t="s">
        <v>181</v>
      </c>
      <c r="G105" s="54" t="s">
        <v>98</v>
      </c>
      <c r="H105" s="96">
        <f>H106</f>
        <v>0</v>
      </c>
      <c r="I105" s="34"/>
      <c r="J105" s="34"/>
    </row>
    <row r="106" spans="1:10" ht="37.5" hidden="1" customHeight="1">
      <c r="A106" s="57"/>
      <c r="B106" s="60" t="s">
        <v>183</v>
      </c>
      <c r="C106" s="45">
        <v>895</v>
      </c>
      <c r="D106" s="54" t="s">
        <v>84</v>
      </c>
      <c r="E106" s="54" t="s">
        <v>180</v>
      </c>
      <c r="F106" s="54" t="s">
        <v>181</v>
      </c>
      <c r="G106" s="54" t="s">
        <v>102</v>
      </c>
      <c r="H106" s="96"/>
      <c r="I106" s="34"/>
      <c r="J106" s="34"/>
    </row>
  </sheetData>
  <mergeCells count="18">
    <mergeCell ref="E8:E9"/>
    <mergeCell ref="F8:F9"/>
    <mergeCell ref="G7:J7"/>
    <mergeCell ref="C1:L1"/>
    <mergeCell ref="A6:L6"/>
    <mergeCell ref="K8:K9"/>
    <mergeCell ref="L8:L9"/>
    <mergeCell ref="D2:J2"/>
    <mergeCell ref="F3:J3"/>
    <mergeCell ref="D4:J4"/>
    <mergeCell ref="G8:G9"/>
    <mergeCell ref="H8:H9"/>
    <mergeCell ref="I8:I9"/>
    <mergeCell ref="J8:J9"/>
    <mergeCell ref="A8:A9"/>
    <mergeCell ref="B8:B9"/>
    <mergeCell ref="C8:C9"/>
    <mergeCell ref="D8:D9"/>
  </mergeCells>
  <pageMargins left="0.43307086614173229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пр.1 ББХ</vt:lpstr>
      <vt:lpstr>пр.4 Б урен-Бай-Хаак</vt:lpstr>
      <vt:lpstr>пр.8 Б урен-Бай-Хаак</vt:lpstr>
      <vt:lpstr>пр.10 Брен-Бай-Хаак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2018-05-11T03:03:35Z</dcterms:modified>
</cp:coreProperties>
</file>